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Assemblée nationale" state="visible" r:id="rId3"/>
  </sheets>
  <definedNames/>
  <calcPr/>
</workbook>
</file>

<file path=xl/sharedStrings.xml><?xml version="1.0" encoding="utf-8"?>
<sst xmlns="http://schemas.openxmlformats.org/spreadsheetml/2006/main">
  <si>
    <t>Ce fichier a été fait spécialement par le groupe 10 avec amour et délicatesse. Si vous l'utilisez merci de nous citer ;-)</t>
  </si>
  <si>
    <t>ASSEMBLÉE NATIONALE</t>
  </si>
  <si>
    <t>ASSEMBLÉE NATIONALE FICTIVE</t>
  </si>
  <si>
    <t>FRANCE</t>
  </si>
  <si>
    <t>N°</t>
  </si>
  <si>
    <t>Nom</t>
  </si>
  <si>
    <t>Sexe</t>
  </si>
  <si>
    <t>Naissance</t>
  </si>
  <si>
    <t>Âge</t>
  </si>
  <si>
    <t>Lieu de Naissance</t>
  </si>
  <si>
    <t>Fonction</t>
  </si>
  <si>
    <t>Code CSP</t>
  </si>
  <si>
    <t>Damien Abad</t>
  </si>
  <si>
    <t>M</t>
  </si>
  <si>
    <t>Nîmes (Gard)</t>
  </si>
  <si>
    <t>Maître de conférences</t>
  </si>
  <si>
    <t>Laurence Abeille</t>
  </si>
  <si>
    <t>F</t>
  </si>
  <si>
    <t>17/06/1960</t>
  </si>
  <si>
    <t>Neuilly-sur-Seine (Hauts-de-Seine)</t>
  </si>
  <si>
    <t>Cadre du secteur privé</t>
  </si>
  <si>
    <t>573 députés (577)</t>
  </si>
  <si>
    <t>20-100 ans</t>
  </si>
  <si>
    <t>48 millions (65)</t>
  </si>
  <si>
    <t>Ibrahim Aboubacar</t>
  </si>
  <si>
    <t>M</t>
  </si>
  <si>
    <t>01/02/1965</t>
  </si>
  <si>
    <t>Fomboni (Comores)</t>
  </si>
  <si>
    <t>Ingénieur des travaux publics</t>
  </si>
  <si>
    <t>Élie Aboud</t>
  </si>
  <si>
    <t>M</t>
  </si>
  <si>
    <t>12/10/1959</t>
  </si>
  <si>
    <t>Beyrouth (Liban)</t>
  </si>
  <si>
    <t>Médecin cardiologue (Chef de service)</t>
  </si>
  <si>
    <t>Cumul</t>
  </si>
  <si>
    <t>SEXE</t>
  </si>
  <si>
    <t>SEXE</t>
  </si>
  <si>
    <t>SEXE</t>
  </si>
  <si>
    <t>Bernard Accoyer</t>
  </si>
  <si>
    <t>M</t>
  </si>
  <si>
    <t>12/08/1945</t>
  </si>
  <si>
    <t>Lyon (Rhône)</t>
  </si>
  <si>
    <t>Médecin ORL</t>
  </si>
  <si>
    <t>FEMMES</t>
  </si>
  <si>
    <t>FEMMES</t>
  </si>
  <si>
    <t>FEMMES</t>
  </si>
  <si>
    <t>Patricia Adam</t>
  </si>
  <si>
    <t>F</t>
  </si>
  <si>
    <t>15/04/1953</t>
  </si>
  <si>
    <t>Saint-Cloud (Hauts-de-Seine)</t>
  </si>
  <si>
    <t>Cadre d'action sociale</t>
  </si>
  <si>
    <t>HOMMES</t>
  </si>
  <si>
    <t>HOMMES</t>
  </si>
  <si>
    <t>HOMMES</t>
  </si>
  <si>
    <t>Sylviane Alaux</t>
  </si>
  <si>
    <t>F</t>
  </si>
  <si>
    <t>01/07/1945</t>
  </si>
  <si>
    <t>Choisy-le-Roi (Val-de-Marne)</t>
  </si>
  <si>
    <t>Retraitée du secteur privé</t>
  </si>
  <si>
    <t>Éric Alauzet</t>
  </si>
  <si>
    <t>M</t>
  </si>
  <si>
    <t>07/06/1958</t>
  </si>
  <si>
    <t>Nancy (Meurthe-et-Moselle)</t>
  </si>
  <si>
    <t>Médecin</t>
  </si>
  <si>
    <t>Cumul</t>
  </si>
  <si>
    <t>AGE</t>
  </si>
  <si>
    <t>AGE</t>
  </si>
  <si>
    <t>AGE</t>
  </si>
  <si>
    <t>Yves Albarello</t>
  </si>
  <si>
    <t>M</t>
  </si>
  <si>
    <t>17/03/1952</t>
  </si>
  <si>
    <t>Aulnay-sous-Bois (Seine-Saint-Denis)</t>
  </si>
  <si>
    <t>Directeur administratif et financier</t>
  </si>
  <si>
    <t>DE 20 A 29 ANS</t>
  </si>
  <si>
    <t>DE 20 A 29 ANS</t>
  </si>
  <si>
    <t>DE 20 A 29 ANS</t>
  </si>
  <si>
    <t>Brigitte Allain</t>
  </si>
  <si>
    <t>F</t>
  </si>
  <si>
    <t>23/04/1956</t>
  </si>
  <si>
    <t>Bergerac (Dordogne)</t>
  </si>
  <si>
    <t>Agricultrice-propriétaire exploitante.</t>
  </si>
  <si>
    <t>DE 30 A 44 ANS</t>
  </si>
  <si>
    <t>DE 30 A 44 ANS</t>
  </si>
  <si>
    <t>DE 30 A 44 ANS</t>
  </si>
  <si>
    <t>Jean-Pierre Allossery</t>
  </si>
  <si>
    <t>M</t>
  </si>
  <si>
    <t>31/07/1945</t>
  </si>
  <si>
    <t>Hazebrouck (Nord)</t>
  </si>
  <si>
    <t>Retraité du secteur privé</t>
  </si>
  <si>
    <t>DE 45 A 59 ANS</t>
  </si>
  <si>
    <t>DE 45 A 59 ANS</t>
  </si>
  <si>
    <t>DE 45 A 59 ANS</t>
  </si>
  <si>
    <t>Nicole Ameline</t>
  </si>
  <si>
    <t>F</t>
  </si>
  <si>
    <t>04/07/1952</t>
  </si>
  <si>
    <t>Saint-Vaast-en-Auge (Calvados)</t>
  </si>
  <si>
    <t>Directrice territoriale</t>
  </si>
  <si>
    <t>DE 60 A 74 ANS</t>
  </si>
  <si>
    <t>DE 60 A 74 ANS</t>
  </si>
  <si>
    <t>DE 60 A 74 ANS</t>
  </si>
  <si>
    <t>Pouria Amirshahi</t>
  </si>
  <si>
    <t>M</t>
  </si>
  <si>
    <t>Shemran (Iran)</t>
  </si>
  <si>
    <t>Cadre territorial</t>
  </si>
  <si>
    <t>DE 75 A 89 ANS</t>
  </si>
  <si>
    <t>DE 75 A 89 ANS</t>
  </si>
  <si>
    <t>DE 75 A 89 ANS</t>
  </si>
  <si>
    <t>François André</t>
  </si>
  <si>
    <t>M</t>
  </si>
  <si>
    <t>19/07/1967</t>
  </si>
  <si>
    <t>Pontivy (Morbihan)</t>
  </si>
  <si>
    <t>Fonctionnaire de catégorie A</t>
  </si>
  <si>
    <t>DE + 90 ANS</t>
  </si>
  <si>
    <t>DE + 90 ANS</t>
  </si>
  <si>
    <t>DE + 90 ANS</t>
  </si>
  <si>
    <t>Sylvie Andrieux</t>
  </si>
  <si>
    <t>F</t>
  </si>
  <si>
    <t>15/12/1961</t>
  </si>
  <si>
    <t>Marseille (Bouches-du-Rhône)</t>
  </si>
  <si>
    <t>Cadre commercial d'entreprise de manutention et d'acconage</t>
  </si>
  <si>
    <t>Benoist Apparu</t>
  </si>
  <si>
    <t>M</t>
  </si>
  <si>
    <t>24/11/1969</t>
  </si>
  <si>
    <t>Toulouse (Haute-Garonne)</t>
  </si>
  <si>
    <t>Droit international, engagement politique</t>
  </si>
  <si>
    <t>Nathalie Appéré</t>
  </si>
  <si>
    <t>F</t>
  </si>
  <si>
    <t>Ploemeur (Morbihan)</t>
  </si>
  <si>
    <t>Directrice d'équipement social et culturel</t>
  </si>
  <si>
    <t>FEMMES</t>
  </si>
  <si>
    <t>DE 20 A 29 ANS</t>
  </si>
  <si>
    <t>FEMMES</t>
  </si>
  <si>
    <t>DE 20 A 29 ANS</t>
  </si>
  <si>
    <t>FEMMES</t>
  </si>
  <si>
    <t>DE 20 A 29 ANS</t>
  </si>
  <si>
    <t>François Asensi</t>
  </si>
  <si>
    <t>M</t>
  </si>
  <si>
    <t>01/06/1945</t>
  </si>
  <si>
    <t>Santander (Espagne)</t>
  </si>
  <si>
    <t>Dessinateur industriel</t>
  </si>
  <si>
    <t>DE 30 A 44 ANS</t>
  </si>
  <si>
    <t>DE 30 A 44 ANS</t>
  </si>
  <si>
    <t>DE 30 A 44 ANS</t>
  </si>
  <si>
    <t>Christian Assaf</t>
  </si>
  <si>
    <t>M</t>
  </si>
  <si>
    <t>Nîmes (Gard)</t>
  </si>
  <si>
    <t>Fonctionnaire de catégorie A</t>
  </si>
  <si>
    <t>DE 45 A 59 ANS</t>
  </si>
  <si>
    <t>DE 45 A 59 ANS</t>
  </si>
  <si>
    <t>DE 45 A 59 ANS</t>
  </si>
  <si>
    <t>Isabelle Attard</t>
  </si>
  <si>
    <t>F</t>
  </si>
  <si>
    <t>14/11/1969</t>
  </si>
  <si>
    <t>Vendôme (Loir-et-Cher)</t>
  </si>
  <si>
    <t>Fonctionnaire de catégorie A</t>
  </si>
  <si>
    <t>DE 60 A 74 ANS</t>
  </si>
  <si>
    <t>DE 60 A 74 ANS</t>
  </si>
  <si>
    <t>DE 60 A 74 ANS</t>
  </si>
  <si>
    <t>Julien Aubert</t>
  </si>
  <si>
    <t>M</t>
  </si>
  <si>
    <t>Marseille (Bouches-du-Rhône)</t>
  </si>
  <si>
    <t>Magistrat à la Cour des Comptes</t>
  </si>
  <si>
    <t>DE 75 A 89 ANS</t>
  </si>
  <si>
    <t>DE 75 A 89 ANS</t>
  </si>
  <si>
    <t>DE 75 A 89 ANS</t>
  </si>
  <si>
    <t>Olivier Audibert Troin</t>
  </si>
  <si>
    <t>M</t>
  </si>
  <si>
    <t>16/08/1960</t>
  </si>
  <si>
    <t>Draguignan (Var)</t>
  </si>
  <si>
    <t>Agent général d'assurances</t>
  </si>
  <si>
    <t>DE + 90 ANS</t>
  </si>
  <si>
    <t>DE + 90 ANS</t>
  </si>
  <si>
    <t>DE + 90 ANS</t>
  </si>
  <si>
    <t>Danielle Auroi</t>
  </si>
  <si>
    <t>F</t>
  </si>
  <si>
    <t>29/02/1944</t>
  </si>
  <si>
    <t>Clermont Ferrand (Puy-de-Dôme)</t>
  </si>
  <si>
    <t>Retraitée de l'enseignement</t>
  </si>
  <si>
    <t>HOMMES</t>
  </si>
  <si>
    <t>DE 20 A 29 ANS</t>
  </si>
  <si>
    <t>HOMMES</t>
  </si>
  <si>
    <t>DE 20 A 29 ANS</t>
  </si>
  <si>
    <t>HOMMES</t>
  </si>
  <si>
    <t>DE 20 A 29 ANS</t>
  </si>
  <si>
    <t>Pierre Aylagas</t>
  </si>
  <si>
    <t>M</t>
  </si>
  <si>
    <t>24/07/1942</t>
  </si>
  <si>
    <t>Perpignan (Pyrénées-Orientales)</t>
  </si>
  <si>
    <t>Retraité de l'enseignement</t>
  </si>
  <si>
    <t>DE 30 A 44 ANS</t>
  </si>
  <si>
    <t>DE 30 A 44 ANS</t>
  </si>
  <si>
    <t>DE 30 A 44 ANS</t>
  </si>
  <si>
    <t>Jean-Marc Ayrault</t>
  </si>
  <si>
    <t>M</t>
  </si>
  <si>
    <t>25/01/1950</t>
  </si>
  <si>
    <t>Maulévrier (Maine-et-Loire)</t>
  </si>
  <si>
    <t>Enseignant</t>
  </si>
  <si>
    <t>DE 45 A 59 ANS</t>
  </si>
  <si>
    <t>DE 45 A 59 ANS</t>
  </si>
  <si>
    <t>DE 45 A 59 ANS</t>
  </si>
  <si>
    <t>Bruno Nestor Azerot</t>
  </si>
  <si>
    <t>M</t>
  </si>
  <si>
    <t>22/07/1961</t>
  </si>
  <si>
    <t>Trinité (Martinique)</t>
  </si>
  <si>
    <t>Commerçant</t>
  </si>
  <si>
    <t>DE 60 A 74 ANS</t>
  </si>
  <si>
    <t>DE 60 A 74 ANS</t>
  </si>
  <si>
    <t>DE 60 A 74 ANS</t>
  </si>
  <si>
    <t>Alexis Bachelay</t>
  </si>
  <si>
    <t>M</t>
  </si>
  <si>
    <t>Saint-Maur-des-Fossés (Val-de-Marne)</t>
  </si>
  <si>
    <t>Fonctionnaire de catégorie A</t>
  </si>
  <si>
    <t>DE 75 A 89 ANS</t>
  </si>
  <si>
    <t>DE 75 A 89 ANS</t>
  </si>
  <si>
    <t>DE 75 A 89 ANS</t>
  </si>
  <si>
    <t>Guillaume Bachelay</t>
  </si>
  <si>
    <t>M</t>
  </si>
  <si>
    <t>Elbeuf-sur-Seine (Seine-Maritime)</t>
  </si>
  <si>
    <t>Agent public</t>
  </si>
  <si>
    <t>DE + 90 ANS</t>
  </si>
  <si>
    <t>DE + 90 ANS</t>
  </si>
  <si>
    <t>DE + 90 ANS</t>
  </si>
  <si>
    <t>Jean-Paul Bacquet</t>
  </si>
  <si>
    <t>M</t>
  </si>
  <si>
    <t>11/03/1949</t>
  </si>
  <si>
    <t>Saint-Mandé (Val-de-Marne)</t>
  </si>
  <si>
    <t>Médecin </t>
  </si>
  <si>
    <t>Dominique Baert</t>
  </si>
  <si>
    <t>M</t>
  </si>
  <si>
    <t>24/10/1959</t>
  </si>
  <si>
    <t>Tourcoing (Nord)</t>
  </si>
  <si>
    <t>Directeur à la Banque de France</t>
  </si>
  <si>
    <t>Moyenne d'âge des femmes :</t>
  </si>
  <si>
    <t>Moyenne d'âge des femmes :</t>
  </si>
  <si>
    <t>Patrick Balkany</t>
  </si>
  <si>
    <t>M</t>
  </si>
  <si>
    <t>16/08/1948</t>
  </si>
  <si>
    <t>Neuilly-sur-Seine (Hauts-de-Seine)</t>
  </si>
  <si>
    <t>Directeur de société</t>
  </si>
  <si>
    <t>Moyenne d'âge des hommes :</t>
  </si>
  <si>
    <t>Moyenne d'âge des hommes :</t>
  </si>
  <si>
    <t>Gérard Bapt</t>
  </si>
  <si>
    <t>M</t>
  </si>
  <si>
    <t>04/02/1946</t>
  </si>
  <si>
    <t>Saint-Étienne (Loire)</t>
  </si>
  <si>
    <t>Médecin cardiologue</t>
  </si>
  <si>
    <t>Jean-Pierre Barbier</t>
  </si>
  <si>
    <t>M</t>
  </si>
  <si>
    <t>11/11/1960</t>
  </si>
  <si>
    <t>Bron (Rhône)</t>
  </si>
  <si>
    <t>Pharmacien</t>
  </si>
  <si>
    <t>PCS</t>
  </si>
  <si>
    <t>PCS</t>
  </si>
  <si>
    <t>Nb</t>
  </si>
  <si>
    <t>PCS</t>
  </si>
  <si>
    <t>Nb</t>
  </si>
  <si>
    <t>Serge Bardy</t>
  </si>
  <si>
    <t>M</t>
  </si>
  <si>
    <t>06/11/1947</t>
  </si>
  <si>
    <t>Mésanger (Loire-Atlantique)</t>
  </si>
  <si>
    <t>Retraité du secteur privé</t>
  </si>
  <si>
    <t>Agriculteurs exploitants</t>
  </si>
  <si>
    <t>Agriculteurs exploitants</t>
  </si>
  <si>
    <t>Agriculteurs exploitants</t>
  </si>
  <si>
    <t>Ericka Bareigts</t>
  </si>
  <si>
    <t>F</t>
  </si>
  <si>
    <t>16/04/1967</t>
  </si>
  <si>
    <t>Saint-Denis (Réunion)</t>
  </si>
  <si>
    <t>Cadre territorial</t>
  </si>
  <si>
    <t>Artisans, commerçants et chefs d'entre.</t>
  </si>
  <si>
    <t>Artisans, commerçants et chefs d'entre.</t>
  </si>
  <si>
    <t>Artisans, commerçants et chefs d'entre.</t>
  </si>
  <si>
    <t>François Baroin</t>
  </si>
  <si>
    <t>M</t>
  </si>
  <si>
    <t>21/06/1965</t>
  </si>
  <si>
    <t>Paris (75)</t>
  </si>
  <si>
    <t>Avocat à la Cour</t>
  </si>
  <si>
    <t>Cadres et professions intellectuelles sup.</t>
  </si>
  <si>
    <t>Cadres et professions intellectuelles sup.</t>
  </si>
  <si>
    <t>Cadres et professions intellectuelles sup.</t>
  </si>
  <si>
    <t>Claude Bartolone</t>
  </si>
  <si>
    <t>M</t>
  </si>
  <si>
    <t>29/07/1951</t>
  </si>
  <si>
    <t>Tunis (Tunisie)</t>
  </si>
  <si>
    <t>Cadre de l'industrie pharmaceutique</t>
  </si>
  <si>
    <t>Professions intermédiaires</t>
  </si>
  <si>
    <t>Professions intermédiaires</t>
  </si>
  <si>
    <t>Professions intermédiaires</t>
  </si>
  <si>
    <t>Christian Bataille</t>
  </si>
  <si>
    <t>M</t>
  </si>
  <si>
    <t>13/05/1946</t>
  </si>
  <si>
    <t>Rieux-en-Cambrésis (Nord)</t>
  </si>
  <si>
    <t>Professeur de lettres</t>
  </si>
  <si>
    <t>Employés</t>
  </si>
  <si>
    <t>Employés</t>
  </si>
  <si>
    <t>Employés</t>
  </si>
  <si>
    <t>Delphine Batho</t>
  </si>
  <si>
    <t>F</t>
  </si>
  <si>
    <t>Paris 12ème (75)</t>
  </si>
  <si>
    <t>Cadre territorial</t>
  </si>
  <si>
    <t>Ouvriers</t>
  </si>
  <si>
    <t>Ouvriers</t>
  </si>
  <si>
    <t>Ouvriers</t>
  </si>
  <si>
    <t>Marie-Noëlle Battistel</t>
  </si>
  <si>
    <t>F</t>
  </si>
  <si>
    <t>20/08/1956</t>
  </si>
  <si>
    <t>Grenoble (Isère)</t>
  </si>
  <si>
    <t>Directrice entreprise transport</t>
  </si>
  <si>
    <t>Retraités</t>
  </si>
  <si>
    <t>Retraités</t>
  </si>
  <si>
    <t>Retraités</t>
  </si>
  <si>
    <t>Laurent Baumel</t>
  </si>
  <si>
    <t>M</t>
  </si>
  <si>
    <t>13/08/1965</t>
  </si>
  <si>
    <t>Charleville-Mézières (Ardennes)</t>
  </si>
  <si>
    <t>Cadre supérieur du secteur public</t>
  </si>
  <si>
    <t>Autres</t>
  </si>
  <si>
    <t>Autres</t>
  </si>
  <si>
    <t>Autres</t>
  </si>
  <si>
    <t>Philippe Baumel</t>
  </si>
  <si>
    <t>M</t>
  </si>
  <si>
    <t>14/11/1961</t>
  </si>
  <si>
    <t>Nogaro (Gers)</t>
  </si>
  <si>
    <t>Cadre du secteur public</t>
  </si>
  <si>
    <t>Denis Baupin</t>
  </si>
  <si>
    <t>M</t>
  </si>
  <si>
    <t>02/06/1962</t>
  </si>
  <si>
    <t>Cherbourg (Manche)</t>
  </si>
  <si>
    <t>Ingénieur</t>
  </si>
  <si>
    <t>Femmes</t>
  </si>
  <si>
    <t>Agriculteurs exploitants</t>
  </si>
  <si>
    <t>Femmes</t>
  </si>
  <si>
    <t>Agriculteurs exploitants</t>
  </si>
  <si>
    <t>Femmes</t>
  </si>
  <si>
    <t>Agriculteurs exploitants</t>
  </si>
  <si>
    <t>Nicolas Bays</t>
  </si>
  <si>
    <t>M</t>
  </si>
  <si>
    <t>Béthune (Pas-de-Calais)</t>
  </si>
  <si>
    <t>Cadre supérieur du secteur privé</t>
  </si>
  <si>
    <t>Artisans, commerçants et chefs d'entre.</t>
  </si>
  <si>
    <t>Artisans, commerçants et chefs d'entre.</t>
  </si>
  <si>
    <t>Artisans, commerçants et chefs d'entre.</t>
  </si>
  <si>
    <t>Catherine Beaubatie</t>
  </si>
  <si>
    <t>F</t>
  </si>
  <si>
    <t>10/02/1964</t>
  </si>
  <si>
    <t>Limoges (Haute-Vienne)</t>
  </si>
  <si>
    <t>Professeur du secondaire</t>
  </si>
  <si>
    <t>Cadres et professions intellectuelles sup.</t>
  </si>
  <si>
    <t>Cadres et professions intellectuelles sup.</t>
  </si>
  <si>
    <t>Cadres et professions intellectuelles sup.</t>
  </si>
  <si>
    <t>Marie-Françoise Bechtel</t>
  </si>
  <si>
    <t>F</t>
  </si>
  <si>
    <t>19/03/1946</t>
  </si>
  <si>
    <t>Coarraze (Pyrénées-Atlantiques)</t>
  </si>
  <si>
    <t>Conseiller d'État</t>
  </si>
  <si>
    <t>Professions intermédiaires</t>
  </si>
  <si>
    <t>Professions intermédiaires</t>
  </si>
  <si>
    <t>Professions intermédiaires</t>
  </si>
  <si>
    <t>Jean-Marie Beffara</t>
  </si>
  <si>
    <t>M</t>
  </si>
  <si>
    <t>13/10/1962</t>
  </si>
  <si>
    <t>Chateauroux (Indre)</t>
  </si>
  <si>
    <t>Cadre associatif</t>
  </si>
  <si>
    <t>Employés</t>
  </si>
  <si>
    <t>Employés</t>
  </si>
  <si>
    <t>Employés</t>
  </si>
  <si>
    <t>Huguette Bello</t>
  </si>
  <si>
    <t>F</t>
  </si>
  <si>
    <t>24/08/1950</t>
  </si>
  <si>
    <t>Ravine-des-Cabris (Réunion)</t>
  </si>
  <si>
    <t>Directrice d'école maternelle</t>
  </si>
  <si>
    <t>Ouvriers</t>
  </si>
  <si>
    <t>Ouvriers</t>
  </si>
  <si>
    <t>Ouvriers</t>
  </si>
  <si>
    <t>Luc Belot</t>
  </si>
  <si>
    <t>M</t>
  </si>
  <si>
    <t>Niort (Deux-Sèvres)</t>
  </si>
  <si>
    <t>Permanent politique</t>
  </si>
  <si>
    <t>Retraités</t>
  </si>
  <si>
    <t>Retraités</t>
  </si>
  <si>
    <t>Retraités</t>
  </si>
  <si>
    <t>Jacques Alain Bénisti</t>
  </si>
  <si>
    <t>M</t>
  </si>
  <si>
    <t>10/04/1952</t>
  </si>
  <si>
    <t>Paris 15ème (75)</t>
  </si>
  <si>
    <t>Cadre d'entreprise</t>
  </si>
  <si>
    <t>Autres</t>
  </si>
  <si>
    <t>Autres</t>
  </si>
  <si>
    <t>Autres</t>
  </si>
  <si>
    <t>Thierry Benoit</t>
  </si>
  <si>
    <t>M</t>
  </si>
  <si>
    <t>13/09/1966</t>
  </si>
  <si>
    <t>Fougères (Ille-et-Vilaine)</t>
  </si>
  <si>
    <t>Représentant de commerce</t>
  </si>
  <si>
    <t>Hommes</t>
  </si>
  <si>
    <t>Agriculteurs exploitants</t>
  </si>
  <si>
    <t>Hommes</t>
  </si>
  <si>
    <t>Agriculteurs exploitants</t>
  </si>
  <si>
    <t>Hommes</t>
  </si>
  <si>
    <t>Agriculteurs exploitants</t>
  </si>
  <si>
    <t>Karine Berger</t>
  </si>
  <si>
    <t>F</t>
  </si>
  <si>
    <t>Limoges (Haute-Vienne)</t>
  </si>
  <si>
    <t>Cadre supérieur du secteur privé</t>
  </si>
  <si>
    <t>Artisans, commerçants et chefs d'entre.</t>
  </si>
  <si>
    <t>Artisans, commerçants et chefs d'entre.</t>
  </si>
  <si>
    <t>Artisans, commerçants et chefs d'entre.</t>
  </si>
  <si>
    <t>Sylvain Berrios</t>
  </si>
  <si>
    <t>M</t>
  </si>
  <si>
    <t>06/05/1968</t>
  </si>
  <si>
    <t>Maisons-Alfort (Val-de-Marne)</t>
  </si>
  <si>
    <t>Consultant en communication</t>
  </si>
  <si>
    <t>Cadres et professions intellectuelles sup.</t>
  </si>
  <si>
    <t>Cadres et professions intellectuelles sup.</t>
  </si>
  <si>
    <t>Cadres et professions intellectuelles sup.</t>
  </si>
  <si>
    <t>Chantal Berthelot</t>
  </si>
  <si>
    <t>F</t>
  </si>
  <si>
    <t>12/09/1958</t>
  </si>
  <si>
    <t>Mana (Guyane)</t>
  </si>
  <si>
    <t>Agricultrice</t>
  </si>
  <si>
    <t>Professions intermédiaires</t>
  </si>
  <si>
    <t>Professions intermédiaires</t>
  </si>
  <si>
    <t>Professions intermédiaires</t>
  </si>
  <si>
    <t>Xavier Bertrand</t>
  </si>
  <si>
    <t>M</t>
  </si>
  <si>
    <t>21/03/1965</t>
  </si>
  <si>
    <t>Châlons-sur-Marne (Marne)</t>
  </si>
  <si>
    <t>Agent d'assurance</t>
  </si>
  <si>
    <t>Employés</t>
  </si>
  <si>
    <t>Employés</t>
  </si>
  <si>
    <t>Employés</t>
  </si>
  <si>
    <t>Véronique Besse</t>
  </si>
  <si>
    <t>F</t>
  </si>
  <si>
    <t>11/08/1963</t>
  </si>
  <si>
    <t>La Roche-sur-Yon (Vendée)</t>
  </si>
  <si>
    <t>Journaliste</t>
  </si>
  <si>
    <t>Ouvriers</t>
  </si>
  <si>
    <t>Ouvriers</t>
  </si>
  <si>
    <t>Ouvriers</t>
  </si>
  <si>
    <t>Gisèle Biémouret</t>
  </si>
  <si>
    <t>F</t>
  </si>
  <si>
    <t>16/06/1952</t>
  </si>
  <si>
    <t>Fleurance (Gers)</t>
  </si>
  <si>
    <t>Assistante parlementaire</t>
  </si>
  <si>
    <t>Retraités</t>
  </si>
  <si>
    <t>Retraités</t>
  </si>
  <si>
    <t>Retraités</t>
  </si>
  <si>
    <t>Philippe Bies</t>
  </si>
  <si>
    <t>M</t>
  </si>
  <si>
    <t>14/01/1964</t>
  </si>
  <si>
    <t>Saint-Avold (Moselle)</t>
  </si>
  <si>
    <t>Permanent politique</t>
  </si>
  <si>
    <t>Autres</t>
  </si>
  <si>
    <t>Autres</t>
  </si>
  <si>
    <t>Autres</t>
  </si>
  <si>
    <t>Erwann Binet</t>
  </si>
  <si>
    <t>M</t>
  </si>
  <si>
    <t>Brest (Finistère)</t>
  </si>
  <si>
    <t>Fonctionnaire de catégorie A</t>
  </si>
  <si>
    <t>Étienne Blanc</t>
  </si>
  <si>
    <t>M</t>
  </si>
  <si>
    <t>29/08/1954</t>
  </si>
  <si>
    <t>Givors (Rhône)</t>
  </si>
  <si>
    <t>Avocat</t>
  </si>
  <si>
    <t>Lég. 2012</t>
  </si>
  <si>
    <t>Les élus</t>
  </si>
  <si>
    <t>Lég. 2012</t>
  </si>
  <si>
    <t>Les élus à 573</t>
  </si>
  <si>
    <t>Les élus à 577</t>
  </si>
  <si>
    <t>Total femme</t>
  </si>
  <si>
    <t>Jean-Pierre Blazy</t>
  </si>
  <si>
    <t>M</t>
  </si>
  <si>
    <t>24/11/1949</t>
  </si>
  <si>
    <t>Gonesse (Val-d'Oise)</t>
  </si>
  <si>
    <t>Professeur</t>
  </si>
  <si>
    <t>Front de gauche (FG)</t>
  </si>
  <si>
    <t>Front de gauche (FG)</t>
  </si>
  <si>
    <t>Total homme</t>
  </si>
  <si>
    <t>Yves Blein</t>
  </si>
  <si>
    <t>M</t>
  </si>
  <si>
    <t>12/10/1954</t>
  </si>
  <si>
    <t>Lyon (Rhône)</t>
  </si>
  <si>
    <t>Cadre supérieur du secteur privé</t>
  </si>
  <si>
    <t>Socialiste (SOC)</t>
  </si>
  <si>
    <t>Socialiste (SOC)</t>
  </si>
  <si>
    <t>Jean-Luc Bleunven</t>
  </si>
  <si>
    <t>M</t>
  </si>
  <si>
    <t>20/12/1958</t>
  </si>
  <si>
    <t>Plabennec (Finistère)</t>
  </si>
  <si>
    <t>Agriculteur-propriétaire exploitant</t>
  </si>
  <si>
    <t>Radical de Gauche (RDG)</t>
  </si>
  <si>
    <t>Radical de Gauche (RDG)</t>
  </si>
  <si>
    <t>Lég. 2012 2nd tour</t>
  </si>
  <si>
    <t>Voix exprimées</t>
  </si>
  <si>
    <t>%</t>
  </si>
  <si>
    <t>Les élus</t>
  </si>
  <si>
    <t>Patrick Bloche</t>
  </si>
  <si>
    <t>M</t>
  </si>
  <si>
    <t>04/07/1956</t>
  </si>
  <si>
    <t>Neuilly-sur-Seine (Hauts-de-Seine)</t>
  </si>
  <si>
    <t>Directeur commercial</t>
  </si>
  <si>
    <t>Divers gauche (DVG)</t>
  </si>
  <si>
    <t>Divers gauche (DVG)</t>
  </si>
  <si>
    <t>Front de gauche (FG)</t>
  </si>
  <si>
    <t>249 498</t>
  </si>
  <si>
    <t>Alain Bocquet</t>
  </si>
  <si>
    <t>M</t>
  </si>
  <si>
    <t>06/05/1946</t>
  </si>
  <si>
    <t>Marquillies (Nord)</t>
  </si>
  <si>
    <t>Éducateur spécialisé</t>
  </si>
  <si>
    <t>Europe-Ecologie-Les Verts (VEC)</t>
  </si>
  <si>
    <t>Europe-Ecologie-Les Verts (VEC)</t>
  </si>
  <si>
    <t>Socialiste (SOC)</t>
  </si>
  <si>
    <t>9 420 889</t>
  </si>
  <si>
    <t>Daniel Boisserie</t>
  </si>
  <si>
    <t>M</t>
  </si>
  <si>
    <t>08/06/1946</t>
  </si>
  <si>
    <t>Saint-Yrieix-la-Perche (Haute-Vienne)</t>
  </si>
  <si>
    <t>Architecte</t>
  </si>
  <si>
    <t>Régionaliste (REG)</t>
  </si>
  <si>
    <t>Régionaliste (REG)</t>
  </si>
  <si>
    <t>Radical de Gauche (RDG)</t>
  </si>
  <si>
    <t>538 331</t>
  </si>
  <si>
    <t>Pascale Boistard</t>
  </si>
  <si>
    <t>F</t>
  </si>
  <si>
    <t>Mont de Marsan (Landes)</t>
  </si>
  <si>
    <t>Cadre du secteur privé</t>
  </si>
  <si>
    <t>Le Centre pour la France (CEN)</t>
  </si>
  <si>
    <t>Le Centre pour la France (CEN)</t>
  </si>
  <si>
    <t>Divers gauche (DVG)</t>
  </si>
  <si>
    <t>709 395</t>
  </si>
  <si>
    <t>Jacques Bompard</t>
  </si>
  <si>
    <t>M</t>
  </si>
  <si>
    <t>24/02/1943</t>
  </si>
  <si>
    <t>Montpellier (Hérault)</t>
  </si>
  <si>
    <t>Docteur en chirurgie dentaire</t>
  </si>
  <si>
    <t>Alliance centriste (ALLI)</t>
  </si>
  <si>
    <t>Alliance centriste (ALLI)</t>
  </si>
  <si>
    <t>Europe-Ecologie-Les Verts (VEC)</t>
  </si>
  <si>
    <t>829 036</t>
  </si>
  <si>
    <t>Michèle Bonneton</t>
  </si>
  <si>
    <t>F</t>
  </si>
  <si>
    <t>15/07/1947</t>
  </si>
  <si>
    <t>Tullins (Isère)</t>
  </si>
  <si>
    <t>Retraitée de l'enseignement</t>
  </si>
  <si>
    <t>Parti radical (PRV)</t>
  </si>
  <si>
    <t>Parti radical (PRV)</t>
  </si>
  <si>
    <t>Régionaliste (REG)</t>
  </si>
  <si>
    <t>135 312</t>
  </si>
  <si>
    <t>Marcel Bonnot</t>
  </si>
  <si>
    <t>M</t>
  </si>
  <si>
    <t>24/05/1946</t>
  </si>
  <si>
    <t>Remondans (Doubs)</t>
  </si>
  <si>
    <t>Avocat, ancien bâtonnier de l'Ordre</t>
  </si>
  <si>
    <t>Nouveau Centre (NCE)</t>
  </si>
  <si>
    <t>Nouveau Centre (NCE)</t>
  </si>
  <si>
    <t>Le Centre pour la France (CEN)</t>
  </si>
  <si>
    <t>113 196</t>
  </si>
  <si>
    <t>Christophe Borgel</t>
  </si>
  <si>
    <t>M</t>
  </si>
  <si>
    <t>03/09/1963</t>
  </si>
  <si>
    <t>Poitiers (Vienne)</t>
  </si>
  <si>
    <t>Industriel-Chef d'entreprise</t>
  </si>
  <si>
    <t>Union pour un Mouvement Populaire (UMP)</t>
  </si>
  <si>
    <t>Union pour un Mouvement Populaire (UMP)</t>
  </si>
  <si>
    <t>Alliance centriste (ALLI)</t>
  </si>
  <si>
    <t>123 132</t>
  </si>
  <si>
    <t>Jean-Claude Bouchet</t>
  </si>
  <si>
    <t>M</t>
  </si>
  <si>
    <t>02/05/1957</t>
  </si>
  <si>
    <t>Cavaillon (Vaucluse)</t>
  </si>
  <si>
    <t>Gérant de société</t>
  </si>
  <si>
    <t>Divers droite (DVD)</t>
  </si>
  <si>
    <t>Divers droite (DVD)</t>
  </si>
  <si>
    <t>Parti radical (PRV)</t>
  </si>
  <si>
    <t>311 199</t>
  </si>
  <si>
    <t>Florent Boudié</t>
  </si>
  <si>
    <t>M</t>
  </si>
  <si>
    <t>Sainte-Foy-la-Grande (Gironde)</t>
  </si>
  <si>
    <t>Cadre supérieur du secteur public</t>
  </si>
  <si>
    <t>Front National (FN)</t>
  </si>
  <si>
    <t>Front National (FN)</t>
  </si>
  <si>
    <t>Nouveau Centre (NCE)</t>
  </si>
  <si>
    <t>568 319</t>
  </si>
  <si>
    <t>Marie-Odile Bouillé</t>
  </si>
  <si>
    <t>F</t>
  </si>
  <si>
    <t>13/10/1950</t>
  </si>
  <si>
    <t>Nantes (Loire-Atlantique)</t>
  </si>
  <si>
    <t>Sage-femme</t>
  </si>
  <si>
    <t>Extrême droite (EXD)</t>
  </si>
  <si>
    <t>Extrême droite (EXD)</t>
  </si>
  <si>
    <t>Union pour un Mouvement Populaire (UMP)</t>
  </si>
  <si>
    <t>8 740 628</t>
  </si>
  <si>
    <t>Christophe Bouillon</t>
  </si>
  <si>
    <t>M</t>
  </si>
  <si>
    <t>04/03/1969</t>
  </si>
  <si>
    <t>Rouen (Seine-Maritime)</t>
  </si>
  <si>
    <t>Fonctionnaire de catégorie A</t>
  </si>
  <si>
    <t>Divers droite (DVD)</t>
  </si>
  <si>
    <t>417 940</t>
  </si>
  <si>
    <t>Gilles Bourdouleix</t>
  </si>
  <si>
    <t>M</t>
  </si>
  <si>
    <t>15/04/1960</t>
  </si>
  <si>
    <t>Angers (Maine-et-Loire)</t>
  </si>
  <si>
    <t>Avocat</t>
  </si>
  <si>
    <t>Front National (FN)</t>
  </si>
  <si>
    <t>842 695</t>
  </si>
  <si>
    <t>Brigitte Bourguignon</t>
  </si>
  <si>
    <t>F</t>
  </si>
  <si>
    <t>21/03/1959</t>
  </si>
  <si>
    <t>Boulogne sur Mer (Pas-de-Calais)</t>
  </si>
  <si>
    <t>Fonctionnaire de catégorie B</t>
  </si>
  <si>
    <t>Extrême droite (EXD)</t>
  </si>
  <si>
    <t>29 738</t>
  </si>
  <si>
    <t>Malek Boutih</t>
  </si>
  <si>
    <t>M</t>
  </si>
  <si>
    <t>27/10/1964</t>
  </si>
  <si>
    <t>Neuilly-sur-Seine (Hauts-de-Seine)</t>
  </si>
  <si>
    <t>Cadre supérieur du secteur privé</t>
  </si>
  <si>
    <t>Kheira Bouziane</t>
  </si>
  <si>
    <t>F</t>
  </si>
  <si>
    <t>23/08/1953</t>
  </si>
  <si>
    <t>Oran (Algérie)</t>
  </si>
  <si>
    <t>Professeur du secondaire </t>
  </si>
  <si>
    <t>Valérie Boyer</t>
  </si>
  <si>
    <t>F</t>
  </si>
  <si>
    <t>11/06/1962</t>
  </si>
  <si>
    <t>Bourges (Cher)</t>
  </si>
  <si>
    <t>Cadre du secteur hospitalier</t>
  </si>
  <si>
    <t>Emeric Bréhier</t>
  </si>
  <si>
    <t>M</t>
  </si>
  <si>
    <t>Paris (75)</t>
  </si>
  <si>
    <t>Fonctionnaire de catégorie A</t>
  </si>
  <si>
    <t>Xavier Breton</t>
  </si>
  <si>
    <t>M</t>
  </si>
  <si>
    <t>25/11/1962</t>
  </si>
  <si>
    <t>Darney (Vosges)</t>
  </si>
  <si>
    <t>Cadre territorial</t>
  </si>
  <si>
    <t>Philippe Briand</t>
  </si>
  <si>
    <t>M</t>
  </si>
  <si>
    <t>26/10/1960</t>
  </si>
  <si>
    <t>Tours (Indre-et-Loire)</t>
  </si>
  <si>
    <t>Chef d'entreprise et assureur</t>
  </si>
  <si>
    <t>Jean-Louis Bricout</t>
  </si>
  <si>
    <t>M</t>
  </si>
  <si>
    <t>27/12/1957</t>
  </si>
  <si>
    <t>Busigny (Nord)</t>
  </si>
  <si>
    <t>Cadre du secteur privé</t>
  </si>
  <si>
    <t>Jean-Jacques Bridey</t>
  </si>
  <si>
    <t>M</t>
  </si>
  <si>
    <t>07/05/1953</t>
  </si>
  <si>
    <t>Nice (Alpes-Maritimes)</t>
  </si>
  <si>
    <t>Cadre supérieur du secteur privé</t>
  </si>
  <si>
    <t>Bernard Brochand</t>
  </si>
  <si>
    <t>M</t>
  </si>
  <si>
    <t>05/06/1938</t>
  </si>
  <si>
    <t>Nice (Alpes-Maritimes)</t>
  </si>
  <si>
    <t>Cadre du secteur privé retraité</t>
  </si>
  <si>
    <t>François Brottes</t>
  </si>
  <si>
    <t>M</t>
  </si>
  <si>
    <t>31/03/1956</t>
  </si>
  <si>
    <t>Valence (Drôme)</t>
  </si>
  <si>
    <t>Directeur associé de société</t>
  </si>
  <si>
    <t>Isabelle Bruneau</t>
  </si>
  <si>
    <t>F</t>
  </si>
  <si>
    <t>26/03/1966</t>
  </si>
  <si>
    <t>Chateauroux (Indre)</t>
  </si>
  <si>
    <t>Enseignante en sciences économiques et sociales</t>
  </si>
  <si>
    <t>Marie-George Buffet</t>
  </si>
  <si>
    <t>F</t>
  </si>
  <si>
    <t>07/05/1949</t>
  </si>
  <si>
    <t>Sceaux (Hauts-de-Seine)</t>
  </si>
  <si>
    <t>Employée</t>
  </si>
  <si>
    <t>Gwenegan Bui</t>
  </si>
  <si>
    <t>M</t>
  </si>
  <si>
    <t>Vitry-sur-Seine (Val-de-Marne)</t>
  </si>
  <si>
    <t>Chargé de mission de l'établissement public foncier de Bretagne</t>
  </si>
  <si>
    <t>Sabine Buis</t>
  </si>
  <si>
    <t>F</t>
  </si>
  <si>
    <t>Aubenas (Ardèche)</t>
  </si>
  <si>
    <t>Professeur du secondaire </t>
  </si>
  <si>
    <t>Jean-Claude Buisine</t>
  </si>
  <si>
    <t>M</t>
  </si>
  <si>
    <t>14/06/1947</t>
  </si>
  <si>
    <t>Berck-sur-Mer (Pas-de-Calais)</t>
  </si>
  <si>
    <t>Retraité de la fonction publique</t>
  </si>
  <si>
    <t>Sylviane Bulteau</t>
  </si>
  <si>
    <t>F</t>
  </si>
  <si>
    <t>21/04/1964</t>
  </si>
  <si>
    <t>Poissy (Yvelines)</t>
  </si>
  <si>
    <t>Fonctionnaire de catégorie B</t>
  </si>
  <si>
    <t>Vincent Burroni</t>
  </si>
  <si>
    <t>M</t>
  </si>
  <si>
    <t>01/10/1947</t>
  </si>
  <si>
    <t>Chateauneuf-les-Martigues (Bouches-du-Rhône)</t>
  </si>
  <si>
    <t>Chimiste</t>
  </si>
  <si>
    <t>Dominique Bussereau</t>
  </si>
  <si>
    <t>M</t>
  </si>
  <si>
    <t>13/07/1952</t>
  </si>
  <si>
    <t>Tours (Indre-et-Loire)</t>
  </si>
  <si>
    <t>Conseil en entreprises</t>
  </si>
  <si>
    <t>Alain Calmette</t>
  </si>
  <si>
    <t>M</t>
  </si>
  <si>
    <t>30/11/1957</t>
  </si>
  <si>
    <t>Aurillac (Cantal)</t>
  </si>
  <si>
    <t>Fonctionnaire de catégorie A</t>
  </si>
  <si>
    <t>Jean-Christophe Cambadélis</t>
  </si>
  <si>
    <t>M</t>
  </si>
  <si>
    <t>14/08/1951</t>
  </si>
  <si>
    <t>Neuilly-sur-Seine (Hauts-de-Seine)</t>
  </si>
  <si>
    <t>Conseiller en communication</t>
  </si>
  <si>
    <t>Jean-Jacques Candelier</t>
  </si>
  <si>
    <t>M</t>
  </si>
  <si>
    <t>07/03/1945</t>
  </si>
  <si>
    <t>Bugnicourt (Nord)</t>
  </si>
  <si>
    <t>Cadre A de la fonction publique territoriale</t>
  </si>
  <si>
    <t>Colette Capdevielle</t>
  </si>
  <si>
    <t>F</t>
  </si>
  <si>
    <t>14/10/1958</t>
  </si>
  <si>
    <t>Orthez (Pyrénées-Atlantiques)</t>
  </si>
  <si>
    <t>Avocate</t>
  </si>
  <si>
    <t>Yann Capet</t>
  </si>
  <si>
    <t>M</t>
  </si>
  <si>
    <t>Calais (Pas-de-Calais)</t>
  </si>
  <si>
    <t>Fonctionnaire de catégorie A</t>
  </si>
  <si>
    <t>Christophe Caresche</t>
  </si>
  <si>
    <t>M</t>
  </si>
  <si>
    <t>02/09/1960</t>
  </si>
  <si>
    <t>Arcachon (Gironde)</t>
  </si>
  <si>
    <t>Avocat</t>
  </si>
  <si>
    <t>Marie-Arlette Carlotti</t>
  </si>
  <si>
    <t>F</t>
  </si>
  <si>
    <t>21/01/1952</t>
  </si>
  <si>
    <t>Béziers (Hérault)</t>
  </si>
  <si>
    <t>DRH Aéronautique</t>
  </si>
  <si>
    <t>Jean-Noël Carpentier</t>
  </si>
  <si>
    <t>M</t>
  </si>
  <si>
    <t>09/12/1969</t>
  </si>
  <si>
    <t>Nanterre (Hauts-de-Seine)</t>
  </si>
  <si>
    <t>Cadre du secteur privé</t>
  </si>
  <si>
    <t>Olivier Carré</t>
  </si>
  <si>
    <t>M</t>
  </si>
  <si>
    <t>16/03/1961</t>
  </si>
  <si>
    <t>Orléans (Loiret)</t>
  </si>
  <si>
    <t>Chef d'entreprise</t>
  </si>
  <si>
    <t>Fanélie Carrey-Conte</t>
  </si>
  <si>
    <t>F</t>
  </si>
  <si>
    <t>Bègles (Gironde)</t>
  </si>
  <si>
    <t>Cadre du secteur privé</t>
  </si>
  <si>
    <t>Gilles Carrez</t>
  </si>
  <si>
    <t>M</t>
  </si>
  <si>
    <t>29/08/1948</t>
  </si>
  <si>
    <t>Paris (75)</t>
  </si>
  <si>
    <t>Fonctionnaire de l'État en disponibilité</t>
  </si>
  <si>
    <t>Martine Carrillon-Couvreur</t>
  </si>
  <si>
    <t>F</t>
  </si>
  <si>
    <t>21/03/1948</t>
  </si>
  <si>
    <t>Lyon 6ème (Rhône)</t>
  </si>
  <si>
    <t>Directrice d'un institut médico-éducatif</t>
  </si>
  <si>
    <t>Patrice Carvalho</t>
  </si>
  <si>
    <t>M</t>
  </si>
  <si>
    <t>15/11/1952</t>
  </si>
  <si>
    <t>Compiègne (Oise)</t>
  </si>
  <si>
    <t>Auditeur responsable en environnement,en hygiène industrielle et en sécurité</t>
  </si>
  <si>
    <t>Christophe Castaner</t>
  </si>
  <si>
    <t>M</t>
  </si>
  <si>
    <t>03/01/1966</t>
  </si>
  <si>
    <t>Ollioules (Var)</t>
  </si>
  <si>
    <t>Autre profession</t>
  </si>
  <si>
    <t>Laurent Cathala</t>
  </si>
  <si>
    <t>M</t>
  </si>
  <si>
    <t>21/09/1945</t>
  </si>
  <si>
    <t>Saint-Jean-de-Barrou (Aude)</t>
  </si>
  <si>
    <t>Cadre hospitalier</t>
  </si>
  <si>
    <t>Jean-Yves Caullet</t>
  </si>
  <si>
    <t>M</t>
  </si>
  <si>
    <t>08/02/1957</t>
  </si>
  <si>
    <t>Roubaix (Nord)</t>
  </si>
  <si>
    <t>Préfet , Ingénieur agronome , Ingénieur du génie rural des eaux et forêts</t>
  </si>
  <si>
    <t>Christophe Cavard</t>
  </si>
  <si>
    <t>M</t>
  </si>
  <si>
    <t>Die (Drôme)</t>
  </si>
  <si>
    <t>Educateur</t>
  </si>
  <si>
    <t>Yves Censi</t>
  </si>
  <si>
    <t>M</t>
  </si>
  <si>
    <t>08/02/1964</t>
  </si>
  <si>
    <t>Rodez (Aveyron)</t>
  </si>
  <si>
    <t>Ingénieur conseil</t>
  </si>
  <si>
    <t>Nathalie Chabanne</t>
  </si>
  <si>
    <t>F</t>
  </si>
  <si>
    <t>Oloron-Sainte-Marie (Pyrénées-Atlantiques)</t>
  </si>
  <si>
    <t>Fonctionnaire de catégorie A</t>
  </si>
  <si>
    <t>Ary Chalus</t>
  </si>
  <si>
    <t>M</t>
  </si>
  <si>
    <t>06/12/1961</t>
  </si>
  <si>
    <t>Pointe-à-Pitre (Guadeloupe)</t>
  </si>
  <si>
    <t>Agent EDF</t>
  </si>
  <si>
    <t>Guy Chambefort</t>
  </si>
  <si>
    <t>M</t>
  </si>
  <si>
    <t>14/10/1944</t>
  </si>
  <si>
    <t>Saint-Étienne (Loire)</t>
  </si>
  <si>
    <t>Retraité de l'enseignement</t>
  </si>
  <si>
    <t>Jean-Paul Chanteguet</t>
  </si>
  <si>
    <t>M</t>
  </si>
  <si>
    <t>09/12/1949</t>
  </si>
  <si>
    <t>Blanc (Indre)</t>
  </si>
  <si>
    <t>Conseiller économique</t>
  </si>
  <si>
    <t>Marie-Anne Chapdelaine</t>
  </si>
  <si>
    <t>F</t>
  </si>
  <si>
    <t>20/03/1962</t>
  </si>
  <si>
    <t>Revin (Ardennes)</t>
  </si>
  <si>
    <t>Agent technique et technicienne</t>
  </si>
  <si>
    <t>Gérard Charasse</t>
  </si>
  <si>
    <t>M</t>
  </si>
  <si>
    <t>26/03/1944</t>
  </si>
  <si>
    <t>Vernet (Allier)</t>
  </si>
  <si>
    <t>Chargé de mission d'inspection de l'enseignement technique retraité</t>
  </si>
  <si>
    <t>Gaby Charroux</t>
  </si>
  <si>
    <t>M</t>
  </si>
  <si>
    <t>25/06/1942</t>
  </si>
  <si>
    <t>Alger (Algérie)</t>
  </si>
  <si>
    <t>Retraité de l'enseignement</t>
  </si>
  <si>
    <t>Jérôme Chartier</t>
  </si>
  <si>
    <t>M</t>
  </si>
  <si>
    <t>14/11/1966</t>
  </si>
  <si>
    <t>Paris (75)</t>
  </si>
  <si>
    <t>Ancien associé gérant</t>
  </si>
  <si>
    <t>André Chassaigne</t>
  </si>
  <si>
    <t>M</t>
  </si>
  <si>
    <t>02/07/1950</t>
  </si>
  <si>
    <t>Clermont-Ferrand (Puy-de-Dôme)</t>
  </si>
  <si>
    <t>Principal de collège</t>
  </si>
  <si>
    <t>Luc Chatel</t>
  </si>
  <si>
    <t>M</t>
  </si>
  <si>
    <t>15/08/1964</t>
  </si>
  <si>
    <t>Bethesda (Maryland (USA))</t>
  </si>
  <si>
    <t>Directeur des ressources humaines</t>
  </si>
  <si>
    <t>Guy-Michel Chauveau</t>
  </si>
  <si>
    <t>M</t>
  </si>
  <si>
    <t>25/09/1944</t>
  </si>
  <si>
    <t>Irais (Deux-Sèvres)</t>
  </si>
  <si>
    <t>Professeur</t>
  </si>
  <si>
    <t>Dominique Chauvel</t>
  </si>
  <si>
    <t>F</t>
  </si>
  <si>
    <t>15/02/1958</t>
  </si>
  <si>
    <t>Auchel (Pas-de-Calais)</t>
  </si>
  <si>
    <t>Autre profession</t>
  </si>
  <si>
    <t>Pascal Cherki</t>
  </si>
  <si>
    <t>M</t>
  </si>
  <si>
    <t>01/09/1966</t>
  </si>
  <si>
    <t>Paris (75)</t>
  </si>
  <si>
    <t>Avocat</t>
  </si>
  <si>
    <t>Gérard Cherpion</t>
  </si>
  <si>
    <t>M</t>
  </si>
  <si>
    <t>15/03/1948</t>
  </si>
  <si>
    <t>Dombasle-sur-Meurthe (Meurthe-et-Moselle)</t>
  </si>
  <si>
    <t>Pharmacien</t>
  </si>
  <si>
    <t>Guillaume Chevrollier</t>
  </si>
  <si>
    <t>M</t>
  </si>
  <si>
    <t>Chateau Gontier (Mayenne)</t>
  </si>
  <si>
    <t>Directeur de programme immobilier</t>
  </si>
  <si>
    <t>Alain Chrétien</t>
  </si>
  <si>
    <t>M</t>
  </si>
  <si>
    <t>Vesoul (Haute-Saône)</t>
  </si>
  <si>
    <t>Cadre du secteur public</t>
  </si>
  <si>
    <t>Jean-Louis Christ</t>
  </si>
  <si>
    <t>M</t>
  </si>
  <si>
    <t>24/01/1951</t>
  </si>
  <si>
    <t>Ribeauvillé (Haut-Rhin)</t>
  </si>
  <si>
    <t>Chef d'entreprise</t>
  </si>
  <si>
    <t>Dino Cinieri</t>
  </si>
  <si>
    <t>M</t>
  </si>
  <si>
    <t>09/07/1955</t>
  </si>
  <si>
    <t>Firminy (Loire)</t>
  </si>
  <si>
    <t>Consultant sécurité</t>
  </si>
  <si>
    <t>Jean-David Ciot</t>
  </si>
  <si>
    <t>M</t>
  </si>
  <si>
    <t>01/05/1967</t>
  </si>
  <si>
    <t> Rosendaël (Nord)</t>
  </si>
  <si>
    <t>Auditeur financier</t>
  </si>
  <si>
    <t>Éric Ciotti</t>
  </si>
  <si>
    <t>M</t>
  </si>
  <si>
    <t>28/09/1965</t>
  </si>
  <si>
    <t>Nice (Alpes-Maritimes)</t>
  </si>
  <si>
    <t>Collaborateur parlementaire</t>
  </si>
  <si>
    <t>Alain Claeys</t>
  </si>
  <si>
    <t>M</t>
  </si>
  <si>
    <t>25/08/1948</t>
  </si>
  <si>
    <t>Poitiers (Vienne)</t>
  </si>
  <si>
    <t>Enseignant</t>
  </si>
  <si>
    <t>Jean-Michel Clément</t>
  </si>
  <si>
    <t>M</t>
  </si>
  <si>
    <t>31/10/1954</t>
  </si>
  <si>
    <t>Mauprevoir (Vienne)</t>
  </si>
  <si>
    <t>Avocat</t>
  </si>
  <si>
    <t>Marie-Françoise Clergeau</t>
  </si>
  <si>
    <t>F</t>
  </si>
  <si>
    <t>02/05/1948</t>
  </si>
  <si>
    <t>Nantes (Loire-Atlantique)</t>
  </si>
  <si>
    <t>Retraitée cadre bancaire</t>
  </si>
  <si>
    <t>Philippe Cochet</t>
  </si>
  <si>
    <t>M</t>
  </si>
  <si>
    <t>23/05/1961</t>
  </si>
  <si>
    <t>Lyon (Rhône)</t>
  </si>
  <si>
    <t>Gérant de société</t>
  </si>
  <si>
    <t>Gilbert Collard</t>
  </si>
  <si>
    <t>M</t>
  </si>
  <si>
    <t>03/02/1948</t>
  </si>
  <si>
    <t>Marseille (Bouches-du-Rhône)</t>
  </si>
  <si>
    <t>Avocat</t>
  </si>
  <si>
    <t>Jean-François Copé</t>
  </si>
  <si>
    <t>M</t>
  </si>
  <si>
    <t>05/05/1964</t>
  </si>
  <si>
    <t>Boulogne-Billancourt (Hauts-de-Seine)</t>
  </si>
  <si>
    <t>Administrateur civil et avocat</t>
  </si>
  <si>
    <t>Philip Cordery</t>
  </si>
  <si>
    <t>M</t>
  </si>
  <si>
    <t>17/04/1966</t>
  </si>
  <si>
    <t>Neuilly-sur-Seine (Hauts-de-Seine)</t>
  </si>
  <si>
    <t>Cadre du secteur privé</t>
  </si>
  <si>
    <t>François Cornut-Gentille</t>
  </si>
  <si>
    <t>M</t>
  </si>
  <si>
    <t>22/05/1958</t>
  </si>
  <si>
    <t>Saint-Mandé (Val-de-Marne)</t>
  </si>
  <si>
    <t>Cadre d'entreprise</t>
  </si>
  <si>
    <t>Sergio Coronado</t>
  </si>
  <si>
    <t>M</t>
  </si>
  <si>
    <t>Osorno (Chili)</t>
  </si>
  <si>
    <t>Profession rattachée à l'enseignement</t>
  </si>
  <si>
    <t>Valérie Corre</t>
  </si>
  <si>
    <t>F</t>
  </si>
  <si>
    <t>17/05/1967</t>
  </si>
  <si>
    <t>Antony (Hauts-de-Seine)</t>
  </si>
  <si>
    <t>Cadre supérieur du secteur privé</t>
  </si>
  <si>
    <t>Jean-Louis Costes</t>
  </si>
  <si>
    <t>M</t>
  </si>
  <si>
    <t>23/08/1963</t>
  </si>
  <si>
    <t>Agen (Lot-et-Garonne)</t>
  </si>
  <si>
    <t>Fonctionnaire territorial</t>
  </si>
  <si>
    <t>Jean-Jacques Cottel</t>
  </si>
  <si>
    <t>M</t>
  </si>
  <si>
    <t>17/07/1953</t>
  </si>
  <si>
    <t>Bapaume (Pas-de-Calais)</t>
  </si>
  <si>
    <t>Retraité de l'enseignement</t>
  </si>
  <si>
    <t>Charles de Courson</t>
  </si>
  <si>
    <t>M</t>
  </si>
  <si>
    <t>02/04/1952</t>
  </si>
  <si>
    <t>Paris (75)</t>
  </si>
  <si>
    <t>Magistrat à la Cour des comptes (conseiller référendaire de première classe)</t>
  </si>
  <si>
    <t>Édouard Courtial</t>
  </si>
  <si>
    <t>M</t>
  </si>
  <si>
    <t>Neuilly-sur-Seine (Hauts-de-Seine)</t>
  </si>
  <si>
    <t>Consultant</t>
  </si>
  <si>
    <t>Catherine Coutelle</t>
  </si>
  <si>
    <t>F</t>
  </si>
  <si>
    <t>02/04/1945</t>
  </si>
  <si>
    <t>La Sauvagère (Orne)</t>
  </si>
  <si>
    <t>Retraitée de l'enseignement</t>
  </si>
  <si>
    <t>Jean-Michel Couve</t>
  </si>
  <si>
    <t>M</t>
  </si>
  <si>
    <t>03/01/1940</t>
  </si>
  <si>
    <t>Muy (Var)</t>
  </si>
  <si>
    <t>Cardiologue</t>
  </si>
  <si>
    <t>Jacques Cresta</t>
  </si>
  <si>
    <t>M</t>
  </si>
  <si>
    <t>16/02/1955</t>
  </si>
  <si>
    <t>Alger (Algérie)</t>
  </si>
  <si>
    <t>Cadre du secteur privé</t>
  </si>
  <si>
    <t>Pascale Crozon</t>
  </si>
  <si>
    <t>F</t>
  </si>
  <si>
    <t>29/05/1944</t>
  </si>
  <si>
    <t>Morillon (Haute-Savoie)</t>
  </si>
  <si>
    <t>Chargée de mission - Ancienne déléguée régionale chargée des droits des femmes</t>
  </si>
  <si>
    <t>Carlos Da Silva</t>
  </si>
  <si>
    <t>M</t>
  </si>
  <si>
    <t>Corbeil-Essonnes (Essonne)</t>
  </si>
  <si>
    <t>Professeur des écoles</t>
  </si>
  <si>
    <t>Seybah Dagoma</t>
  </si>
  <si>
    <t>F</t>
  </si>
  <si>
    <t>Nantes (Loire-Atlantique)</t>
  </si>
  <si>
    <t>Avocate</t>
  </si>
  <si>
    <t>Marie-Christine Dalloz</t>
  </si>
  <si>
    <t>F</t>
  </si>
  <si>
    <t>10/01/1958</t>
  </si>
  <si>
    <t>Saint-Claude (Jura)</t>
  </si>
  <si>
    <t>Gérante société formation-conseil</t>
  </si>
  <si>
    <t>Yves Daniel</t>
  </si>
  <si>
    <t>M</t>
  </si>
  <si>
    <t>31/07/1954</t>
  </si>
  <si>
    <t>Mouais (Loire-Atlantique)</t>
  </si>
  <si>
    <t>Agriculteur-propriétaire exploitant</t>
  </si>
  <si>
    <t>Gérald Darmanin</t>
  </si>
  <si>
    <t>M</t>
  </si>
  <si>
    <t>Valenciennes (Nord)</t>
  </si>
  <si>
    <t>Cadre supérieur du secteur privé</t>
  </si>
  <si>
    <t>Olivier Dassault</t>
  </si>
  <si>
    <t>M</t>
  </si>
  <si>
    <t>01/06/1951</t>
  </si>
  <si>
    <t>Boulogne-Billancourt (Hauts-de-Seine)</t>
  </si>
  <si>
    <t>Président de sociétés</t>
  </si>
  <si>
    <t>Marc-Philippe Daubresse</t>
  </si>
  <si>
    <t>M</t>
  </si>
  <si>
    <t>01/08/1953</t>
  </si>
  <si>
    <t>Lille (Nord)</t>
  </si>
  <si>
    <t>Ancien directeur d'une société de recrutement</t>
  </si>
  <si>
    <t>Bernard Debré</t>
  </si>
  <si>
    <t>M</t>
  </si>
  <si>
    <t>30/09/1944</t>
  </si>
  <si>
    <t>Toulouse (Haute-Garonne)</t>
  </si>
  <si>
    <t>Chirurgien des hôpitaux, professeur des Universités</t>
  </si>
  <si>
    <t>Jean-Pierre Decool</t>
  </si>
  <si>
    <t>M</t>
  </si>
  <si>
    <t>19/10/1952</t>
  </si>
  <si>
    <t>Bourbourg (Nord)</t>
  </si>
  <si>
    <t>Professeur</t>
  </si>
  <si>
    <t>Bernard Deflesselles</t>
  </si>
  <si>
    <t>M</t>
  </si>
  <si>
    <t>16/10/1953</t>
  </si>
  <si>
    <t>Paris 6ème  (75)</t>
  </si>
  <si>
    <t>Ingénieur</t>
  </si>
  <si>
    <t>Lucien Degauchy</t>
  </si>
  <si>
    <t>M</t>
  </si>
  <si>
    <t>11/06/1937</t>
  </si>
  <si>
    <t>Hautefontaine (Oise)</t>
  </si>
  <si>
    <t>Horticulteur</t>
  </si>
  <si>
    <t>Pascal Deguilhem</t>
  </si>
  <si>
    <t>M</t>
  </si>
  <si>
    <t>09/02/1956</t>
  </si>
  <si>
    <t>Brouchaud (Dordogne)</t>
  </si>
  <si>
    <t>Professeur d'Education physique (Université Bordeaux IV)</t>
  </si>
  <si>
    <t>Rémi Delatte</t>
  </si>
  <si>
    <t>M</t>
  </si>
  <si>
    <t>09/06/1956</t>
  </si>
  <si>
    <t>Dijon (Côte-d'Or)</t>
  </si>
  <si>
    <t>Agriculteur-propriétaire exploitant</t>
  </si>
  <si>
    <t>Michèle Delaunay</t>
  </si>
  <si>
    <t>F</t>
  </si>
  <si>
    <t>08/01/1947</t>
  </si>
  <si>
    <t>Clermont-Ferrand (Puy-de-Dôme)</t>
  </si>
  <si>
    <t>Médecin des hôpitaux</t>
  </si>
  <si>
    <t>Guy Delcourt</t>
  </si>
  <si>
    <t>M</t>
  </si>
  <si>
    <t>13/07/1947</t>
  </si>
  <si>
    <t>Palaiseau (Essonne)</t>
  </si>
  <si>
    <t>Retraité de la fonction publique territoriale</t>
  </si>
  <si>
    <t>Carole Delga</t>
  </si>
  <si>
    <t>F</t>
  </si>
  <si>
    <t>Toulouse (Haute-Garonne)</t>
  </si>
  <si>
    <t>Fonctionnaire de catégorie A</t>
  </si>
  <si>
    <t>Stéphane Demilly</t>
  </si>
  <si>
    <t>M</t>
  </si>
  <si>
    <t>26/06/1963</t>
  </si>
  <si>
    <t>Albert (Somme)</t>
  </si>
  <si>
    <t>Consultant en management</t>
  </si>
  <si>
    <t>Sébastien Denaja</t>
  </si>
  <si>
    <t>M</t>
  </si>
  <si>
    <t>Montpellier (Hérault)</t>
  </si>
  <si>
    <t>Maître de conférences</t>
  </si>
  <si>
    <t>Françoise Descamps-Crosnier</t>
  </si>
  <si>
    <t>F</t>
  </si>
  <si>
    <t>13/10/1955</t>
  </si>
  <si>
    <t>Mantes la Jolie (Yvelines)</t>
  </si>
  <si>
    <t>Maire Rosny sur Seine</t>
  </si>
  <si>
    <t>Sophie Dessus</t>
  </si>
  <si>
    <t>F</t>
  </si>
  <si>
    <t>24/09/1955</t>
  </si>
  <si>
    <t>Suresnes (Hauts-de-Seine)</t>
  </si>
  <si>
    <t>Agricultrice</t>
  </si>
  <si>
    <t>Jean-Louis Destans</t>
  </si>
  <si>
    <t>M</t>
  </si>
  <si>
    <t>03/03/1951</t>
  </si>
  <si>
    <t>Libourne (Gironde)</t>
  </si>
  <si>
    <t>Grands corps de l'État</t>
  </si>
  <si>
    <t>Michel Destot</t>
  </si>
  <si>
    <t>M</t>
  </si>
  <si>
    <t>02/09/1946</t>
  </si>
  <si>
    <t>Malo-les-Bains (Nord)</t>
  </si>
  <si>
    <t>Ingénieur</t>
  </si>
  <si>
    <t>Patrick Devedjian</t>
  </si>
  <si>
    <t>M</t>
  </si>
  <si>
    <t>26/08/1944</t>
  </si>
  <si>
    <t>Fontainebleau (Seine-et-Marne)</t>
  </si>
  <si>
    <t>Avocat</t>
  </si>
  <si>
    <t>Nicolas Dhuicq</t>
  </si>
  <si>
    <t>M</t>
  </si>
  <si>
    <t>29/11/1960</t>
  </si>
  <si>
    <t>Paris (14ème arrondissement) (75)</t>
  </si>
  <si>
    <t>Psychiatre des hôpitaux</t>
  </si>
  <si>
    <t>Sophie Dion</t>
  </si>
  <si>
    <t>F</t>
  </si>
  <si>
    <t>25/03/1956</t>
  </si>
  <si>
    <t>Dijon (Côte-d'Or)</t>
  </si>
  <si>
    <t>Professeur de faculté</t>
  </si>
  <si>
    <t>Marc Dolez</t>
  </si>
  <si>
    <t>M</t>
  </si>
  <si>
    <t>21/10/1952</t>
  </si>
  <si>
    <t>Douai (Nord)</t>
  </si>
  <si>
    <t>Maître de conférences</t>
  </si>
  <si>
    <t>Fanny Dombre Coste</t>
  </si>
  <si>
    <t>F</t>
  </si>
  <si>
    <t>26/12/1956</t>
  </si>
  <si>
    <t>St Adresse (Seine-Maritime)</t>
  </si>
  <si>
    <t>Artisan</t>
  </si>
  <si>
    <t>Jean-Pierre Door</t>
  </si>
  <si>
    <t>M</t>
  </si>
  <si>
    <t>01/04/1942</t>
  </si>
  <si>
    <t>Sully-sur-Loire (Loiret)</t>
  </si>
  <si>
    <t>Cardiologue</t>
  </si>
  <si>
    <t>Dominique Dord</t>
  </si>
  <si>
    <t>M</t>
  </si>
  <si>
    <t>01/09/1959</t>
  </si>
  <si>
    <t>Chambéry (Savoie)</t>
  </si>
  <si>
    <t>Chef d'entreprise agence de communication</t>
  </si>
  <si>
    <t>René Dosière</t>
  </si>
  <si>
    <t>M</t>
  </si>
  <si>
    <t>03/08/1941</t>
  </si>
  <si>
    <t>Origny-Sainte-Benoîte (Aisne)</t>
  </si>
  <si>
    <t>Consultant international</t>
  </si>
  <si>
    <t>Sandrine Doucet</t>
  </si>
  <si>
    <t>F</t>
  </si>
  <si>
    <t>10/09/1959</t>
  </si>
  <si>
    <t>Talence (Gironde)</t>
  </si>
  <si>
    <t>Professeur du secondaire</t>
  </si>
  <si>
    <t>Philippe Doucet</t>
  </si>
  <si>
    <t>M</t>
  </si>
  <si>
    <t>16/05/1961</t>
  </si>
  <si>
    <t>Havre (Seine-Maritime)</t>
  </si>
  <si>
    <t>Cadre supérieur du secteur privé</t>
  </si>
  <si>
    <t>David Douillet</t>
  </si>
  <si>
    <t>M</t>
  </si>
  <si>
    <t>17/02/1969</t>
  </si>
  <si>
    <t>Rouen (Seine-Maritime)</t>
  </si>
  <si>
    <t>Sportif de haut niveau - consultant</t>
  </si>
  <si>
    <t>Jeanine Dubié</t>
  </si>
  <si>
    <t>F</t>
  </si>
  <si>
    <t>03/01/1958</t>
  </si>
  <si>
    <t>Lourdes (Hautes-Pyrénées)</t>
  </si>
  <si>
    <t>Fonctionnaire de catégorie A</t>
  </si>
  <si>
    <t>Marianne Dubois</t>
  </si>
  <si>
    <t>F</t>
  </si>
  <si>
    <t>17/12/1957</t>
  </si>
  <si>
    <t>Corbeil-Essonnes (Essonne)</t>
  </si>
  <si>
    <t>Maire Neuville-aux-Bois</t>
  </si>
  <si>
    <t>Françoise Dubois</t>
  </si>
  <si>
    <t>M</t>
  </si>
  <si>
    <t>06/12/1947</t>
  </si>
  <si>
    <t>Coulans sur Gée (Sarthe)</t>
  </si>
  <si>
    <t>Retraitée de l'enseignement</t>
  </si>
  <si>
    <t>Virginie Duby-Muller</t>
  </si>
  <si>
    <t>F</t>
  </si>
  <si>
    <t>Bonneville (Haute-Savoie)</t>
  </si>
  <si>
    <t>Cadre du secteur privé</t>
  </si>
  <si>
    <t>Jean-Pierre Dufau</t>
  </si>
  <si>
    <t>M</t>
  </si>
  <si>
    <t>05/07/1943</t>
  </si>
  <si>
    <t>Capbreton (Landes)</t>
  </si>
  <si>
    <t>Enseignant retraité</t>
  </si>
  <si>
    <t>Cécile Duflot</t>
  </si>
  <si>
    <t>F</t>
  </si>
  <si>
    <t>Villeneuve-Saint-Georges (Val-de-Marne)</t>
  </si>
  <si>
    <t>Urbaniste</t>
  </si>
  <si>
    <t>Anne-Lise Dufour-Tonini</t>
  </si>
  <si>
    <t>F</t>
  </si>
  <si>
    <t>Denain (Nord)</t>
  </si>
  <si>
    <t>Chef d'établissement scolaire</t>
  </si>
  <si>
    <t>William Dumas</t>
  </si>
  <si>
    <t>M</t>
  </si>
  <si>
    <t>23/01/1942</t>
  </si>
  <si>
    <t>Nîmes (Gard)</t>
  </si>
  <si>
    <t>Retraité</t>
  </si>
  <si>
    <t>Françoise Dumas</t>
  </si>
  <si>
    <t>M</t>
  </si>
  <si>
    <t>12/04/1960</t>
  </si>
  <si>
    <t>Alès (Gard)</t>
  </si>
  <si>
    <t>Cadre supérieur du secteur privé</t>
  </si>
  <si>
    <t>Jean-Louis Dumont</t>
  </si>
  <si>
    <t>M</t>
  </si>
  <si>
    <t>06/04/1944</t>
  </si>
  <si>
    <t>Jonville (Meuse)</t>
  </si>
  <si>
    <t>Enseignant</t>
  </si>
  <si>
    <t>Laurence Dumont</t>
  </si>
  <si>
    <t>F</t>
  </si>
  <si>
    <t>02/06/1958</t>
  </si>
  <si>
    <t>Vincennes (Val-de-Marne)</t>
  </si>
  <si>
    <t>Chargée d'études</t>
  </si>
  <si>
    <t>Nicolas Dupont-Aignan</t>
  </si>
  <si>
    <t>M</t>
  </si>
  <si>
    <t>07/03/1961</t>
  </si>
  <si>
    <t>Paris (75)</t>
  </si>
  <si>
    <t>Administrateur civil</t>
  </si>
  <si>
    <t>Jean-Paul Dupré</t>
  </si>
  <si>
    <t>M</t>
  </si>
  <si>
    <t>05/02/1944</t>
  </si>
  <si>
    <t>Davejean (Aude)</t>
  </si>
  <si>
    <t>Cadre bancaire retraité</t>
  </si>
  <si>
    <t>Yves Durand</t>
  </si>
  <si>
    <t>M</t>
  </si>
  <si>
    <t>06/06/1946</t>
  </si>
  <si>
    <t>Ambrières-les-Vallées (Mayenne)</t>
  </si>
  <si>
    <t>Enseignant</t>
  </si>
  <si>
    <t>Philippe Duron</t>
  </si>
  <si>
    <t>M</t>
  </si>
  <si>
    <t>19/06/1947</t>
  </si>
  <si>
    <t>Antony (Hauts-de-Seine)</t>
  </si>
  <si>
    <t>Professeur de lycée agrégé d'histoire</t>
  </si>
  <si>
    <t>Olivier Dussopt</t>
  </si>
  <si>
    <t>M</t>
  </si>
  <si>
    <t>Annonay (Ardèche)</t>
  </si>
  <si>
    <t>Assistant parlementaire</t>
  </si>
  <si>
    <t>Henri Emmanuelli</t>
  </si>
  <si>
    <t>M</t>
  </si>
  <si>
    <t>31/05/1945</t>
  </si>
  <si>
    <t>Eaux-Bonnes (Pyrénées-Atlantiques)</t>
  </si>
  <si>
    <t>Directeur-adjoint de banque</t>
  </si>
  <si>
    <t>Corinne Erhel</t>
  </si>
  <si>
    <t>F</t>
  </si>
  <si>
    <t>03/02/1967</t>
  </si>
  <si>
    <t>Quimper (Finistère)</t>
  </si>
  <si>
    <t>Assistante parlementaire</t>
  </si>
  <si>
    <t>Sophie Errante</t>
  </si>
  <si>
    <t>F</t>
  </si>
  <si>
    <t>Nantes (Loire-Atlantique)</t>
  </si>
  <si>
    <t>Industriel-Chef d'entreprise</t>
  </si>
  <si>
    <t>Christian Estrosi</t>
  </si>
  <si>
    <t>M</t>
  </si>
  <si>
    <t>01/07/1955</t>
  </si>
  <si>
    <t>Nice (Alpes-Maritimes)</t>
  </si>
  <si>
    <t>Ancien sportif de haut niveau</t>
  </si>
  <si>
    <t>Marie-Hélène Fabre</t>
  </si>
  <si>
    <t>F</t>
  </si>
  <si>
    <t>27/07/1951</t>
  </si>
  <si>
    <t>Talence (Gironde)</t>
  </si>
  <si>
    <t>Permanent politique</t>
  </si>
  <si>
    <t>Olivier Falorni</t>
  </si>
  <si>
    <t>M</t>
  </si>
  <si>
    <t>Rochefort-sur-Mer (Charente-Maritime)</t>
  </si>
  <si>
    <t>Professeur du secondaire</t>
  </si>
  <si>
    <t>Daniel Fasquelle</t>
  </si>
  <si>
    <t>M</t>
  </si>
  <si>
    <t>16/01/1963</t>
  </si>
  <si>
    <t>Saint-Omer (Pas-de-Calais)</t>
  </si>
  <si>
    <t>Professeur des Universités</t>
  </si>
  <si>
    <t>Martine Faure</t>
  </si>
  <si>
    <t>F</t>
  </si>
  <si>
    <t>30/09/1948</t>
  </si>
  <si>
    <t>Langon (Gironde)</t>
  </si>
  <si>
    <t>Retraitée de l'enseignement</t>
  </si>
  <si>
    <t>Alain Fauré</t>
  </si>
  <si>
    <t>M</t>
  </si>
  <si>
    <t>01/10/1962</t>
  </si>
  <si>
    <t>Pamiers (Ariège)</t>
  </si>
  <si>
    <t>Industriel - Chef d'entreprise</t>
  </si>
  <si>
    <t>Olivier Faure</t>
  </si>
  <si>
    <t>M</t>
  </si>
  <si>
    <t>18/08/1968</t>
  </si>
  <si>
    <t>La Tronche (Isère)</t>
  </si>
  <si>
    <t>Cadre supérieur du secteur privé</t>
  </si>
  <si>
    <t>Yannick Favennec</t>
  </si>
  <si>
    <t>M</t>
  </si>
  <si>
    <t>12/08/1958</t>
  </si>
  <si>
    <t>Chaudron-en-Mauges (Maine-et-Loire)</t>
  </si>
  <si>
    <t>Directeur de cabinet</t>
  </si>
  <si>
    <t>Matthias Fekl</t>
  </si>
  <si>
    <t>M</t>
  </si>
  <si>
    <t>Francfort sur le Main (Allemagne)</t>
  </si>
  <si>
    <t>Magistrat</t>
  </si>
  <si>
    <t>Georges Fenech</t>
  </si>
  <si>
    <t>M</t>
  </si>
  <si>
    <t>26/10/1954</t>
  </si>
  <si>
    <t>Sousse (Tunisie)</t>
  </si>
  <si>
    <t>Magistrat</t>
  </si>
  <si>
    <t>Hervé Féron</t>
  </si>
  <si>
    <t>M</t>
  </si>
  <si>
    <t>03/08/1956</t>
  </si>
  <si>
    <t>Luxeuil-les-Bains (Haute-Saône)</t>
  </si>
  <si>
    <t>Homme de lettres et artiste</t>
  </si>
  <si>
    <t>Richard Ferrand</t>
  </si>
  <si>
    <t>M</t>
  </si>
  <si>
    <t>01/07/1962</t>
  </si>
  <si>
    <t>Rodez (Aveyron)</t>
  </si>
  <si>
    <t>Cadre du secteur privé</t>
  </si>
  <si>
    <t>François Fillon</t>
  </si>
  <si>
    <t>M</t>
  </si>
  <si>
    <t>04/03/1954</t>
  </si>
  <si>
    <t>Mans (Sarthe)</t>
  </si>
  <si>
    <t>Assistant parlementaire</t>
  </si>
  <si>
    <t>Philippe Folliot</t>
  </si>
  <si>
    <t>M</t>
  </si>
  <si>
    <t>14/07/1963</t>
  </si>
  <si>
    <t>Albi (Tarn)</t>
  </si>
  <si>
    <t>Directeur d'un organisme de financement du logement social</t>
  </si>
  <si>
    <t>Marie-Louise Fort</t>
  </si>
  <si>
    <t>F</t>
  </si>
  <si>
    <t>03/12/1950</t>
  </si>
  <si>
    <t>Villeneuve-La-Guyard (Yonne)</t>
  </si>
  <si>
    <t>Permanent politique</t>
  </si>
  <si>
    <t>Yves Foulon</t>
  </si>
  <si>
    <t>M</t>
  </si>
  <si>
    <t>10/10/1958</t>
  </si>
  <si>
    <t>Arcachon (Gironde)</t>
  </si>
  <si>
    <t>Avocat</t>
  </si>
  <si>
    <t>Hugues Fourage</t>
  </si>
  <si>
    <t>M</t>
  </si>
  <si>
    <t>04/06/1965</t>
  </si>
  <si>
    <t>Vertou (Loire-Atlantique)</t>
  </si>
  <si>
    <t>DRH</t>
  </si>
  <si>
    <t>Jean-Marc Fournel</t>
  </si>
  <si>
    <t>M</t>
  </si>
  <si>
    <t>09/12/1958</t>
  </si>
  <si>
    <t>lieu?</t>
  </si>
  <si>
    <t>Employé SNCF</t>
  </si>
  <si>
    <t>Michèle Fournier-Armand</t>
  </si>
  <si>
    <t>F</t>
  </si>
  <si>
    <t>28/07/1946</t>
  </si>
  <si>
    <t>Avignon (Vaucluse)</t>
  </si>
  <si>
    <t>Présidente office HLM</t>
  </si>
  <si>
    <t>Michel Françaix</t>
  </si>
  <si>
    <t>M</t>
  </si>
  <si>
    <t>28/05/1943</t>
  </si>
  <si>
    <t>Paris (75)</t>
  </si>
  <si>
    <t>Consultant en communication</t>
  </si>
  <si>
    <t>Marc Francina</t>
  </si>
  <si>
    <t>M</t>
  </si>
  <si>
    <t>02/02/1948</t>
  </si>
  <si>
    <t>Évian-les-Bains (Haute-Savoie)</t>
  </si>
  <si>
    <t>Conseiller financier et bancaire</t>
  </si>
  <si>
    <t>Christian Franqueville</t>
  </si>
  <si>
    <t>M</t>
  </si>
  <si>
    <t>14/05/1949</t>
  </si>
  <si>
    <t>Saulxures-lès-Bulgnéville (Vosges)</t>
  </si>
  <si>
    <t>Attaché de direction</t>
  </si>
  <si>
    <t>Jacqueline Fraysse</t>
  </si>
  <si>
    <t>F</t>
  </si>
  <si>
    <t>25/02/1947</t>
  </si>
  <si>
    <t>Paris (75)</t>
  </si>
  <si>
    <t>Médecin cardiologue</t>
  </si>
  <si>
    <t>Jean-Christophe Fromantin</t>
  </si>
  <si>
    <t>M</t>
  </si>
  <si>
    <t>30/08/1962</t>
  </si>
  <si>
    <t>Nantes (Loire-Atlantique)</t>
  </si>
  <si>
    <t>Industriel-Chef d'entreprise</t>
  </si>
  <si>
    <t>Yves Fromion</t>
  </si>
  <si>
    <t>M</t>
  </si>
  <si>
    <t>15/09/1941</t>
  </si>
  <si>
    <t>Vorly (Cher)</t>
  </si>
  <si>
    <t>Sous-préfet</t>
  </si>
  <si>
    <t>Jean-Claude Fruteau</t>
  </si>
  <si>
    <t>M</t>
  </si>
  <si>
    <t>06/06/1947</t>
  </si>
  <si>
    <t>Saint-Benoît (Réunion)</t>
  </si>
  <si>
    <t>Retraité de l'enseignement</t>
  </si>
  <si>
    <t>Laurent Furst</t>
  </si>
  <si>
    <t>M</t>
  </si>
  <si>
    <t>19/05/1965</t>
  </si>
  <si>
    <t>Colmar (Haut-Rhin)</t>
  </si>
  <si>
    <t>Directeur d'hôpital</t>
  </si>
  <si>
    <t>Jean-Louis Gagnaire</t>
  </si>
  <si>
    <t>M</t>
  </si>
  <si>
    <t>29/04/1956</t>
  </si>
  <si>
    <t>Saint-Etienne (Loire)</t>
  </si>
  <si>
    <t>Enseignant</t>
  </si>
  <si>
    <t>Geneviève Gaillard</t>
  </si>
  <si>
    <t>F</t>
  </si>
  <si>
    <t>13/05/1947</t>
  </si>
  <si>
    <t>Niort (Deux-Sèvres)</t>
  </si>
  <si>
    <t>Vétérinaire</t>
  </si>
  <si>
    <t>Yann Galut</t>
  </si>
  <si>
    <t>M</t>
  </si>
  <si>
    <t>14/03/1966</t>
  </si>
  <si>
    <t>Antony (Hauts-de-Seine)</t>
  </si>
  <si>
    <t>Avocat</t>
  </si>
  <si>
    <t>Claude de Ganay</t>
  </si>
  <si>
    <t>M</t>
  </si>
  <si>
    <t>05/09/1953</t>
  </si>
  <si>
    <t>Paris (75)</t>
  </si>
  <si>
    <t>Cadre de la fonction publique territoriale</t>
  </si>
  <si>
    <t>Sauveur Gandolfi-Scheit</t>
  </si>
  <si>
    <t>M</t>
  </si>
  <si>
    <t>19/01/1947</t>
  </si>
  <si>
    <t>Bastia (Haute-Corse)</t>
  </si>
  <si>
    <t>Médecin</t>
  </si>
  <si>
    <t>Guillaume Garot</t>
  </si>
  <si>
    <t>M</t>
  </si>
  <si>
    <t>29/05/1966</t>
  </si>
  <si>
    <t>Laval (Mayenne)</t>
  </si>
  <si>
    <t>Cadre administratif</t>
  </si>
  <si>
    <t>Hervé Gaymard</t>
  </si>
  <si>
    <t>M</t>
  </si>
  <si>
    <t>31/05/1960</t>
  </si>
  <si>
    <t>Bourg-Saint-Maurice (Savoie)</t>
  </si>
  <si>
    <t>Administrateur civil</t>
  </si>
  <si>
    <t>Annie Genevard</t>
  </si>
  <si>
    <t>F</t>
  </si>
  <si>
    <t>07/09/1956</t>
  </si>
  <si>
    <t>Audincourt (Doubs)</t>
  </si>
  <si>
    <t>Professeur du secondaire </t>
  </si>
  <si>
    <t>Guy Geoffroy</t>
  </si>
  <si>
    <t>M</t>
  </si>
  <si>
    <t>26/05/1949</t>
  </si>
  <si>
    <t>Paris (75)</t>
  </si>
  <si>
    <t>Proviseur</t>
  </si>
  <si>
    <t>Hélène Geoffroy</t>
  </si>
  <si>
    <t>F</t>
  </si>
  <si>
    <t>Creil (Oise)</t>
  </si>
  <si>
    <t>Docteur de l'Ecole Polytechnique, chargée de Recherche à l'ENTPE</t>
  </si>
  <si>
    <t>Bernard Gérard</t>
  </si>
  <si>
    <t>M</t>
  </si>
  <si>
    <t>29/08/1953</t>
  </si>
  <si>
    <t>Valenciennes (Nord)</t>
  </si>
  <si>
    <t>Avocat honoraire</t>
  </si>
  <si>
    <t>Jean-Marc Germain</t>
  </si>
  <si>
    <t>M</t>
  </si>
  <si>
    <t>12/06/1966</t>
  </si>
  <si>
    <t>Lyon (Rhône)</t>
  </si>
  <si>
    <t>Fonctionnaire de catégorie A</t>
  </si>
  <si>
    <t>Alain Gest</t>
  </si>
  <si>
    <t>M</t>
  </si>
  <si>
    <t>27/12/1950</t>
  </si>
  <si>
    <t>Amiens (Somme)</t>
  </si>
  <si>
    <t>Consultant</t>
  </si>
  <si>
    <t>Paul Giacobbi</t>
  </si>
  <si>
    <t>M</t>
  </si>
  <si>
    <t>04/06/1957</t>
  </si>
  <si>
    <t>Courbevoie (Hauts-de-Seine)</t>
  </si>
  <si>
    <t>Administrateur civil au ministère de l'équipement</t>
  </si>
  <si>
    <t>Daniel Gibbes</t>
  </si>
  <si>
    <t>M</t>
  </si>
  <si>
    <t>08/01/1968</t>
  </si>
  <si>
    <t>Saint-Martin (Saint-Martin)</t>
  </si>
  <si>
    <t>Notaire</t>
  </si>
  <si>
    <t>Franck Gilard</t>
  </si>
  <si>
    <t>M</t>
  </si>
  <si>
    <t>01/11/1950</t>
  </si>
  <si>
    <t>Riaillé (Loire-Atlantique)</t>
  </si>
  <si>
    <t>Consultant</t>
  </si>
  <si>
    <t>Jean-Patrick Gille</t>
  </si>
  <si>
    <t>M</t>
  </si>
  <si>
    <t>28/01/1962</t>
  </si>
  <si>
    <t>Ecommoy (Sarthe)</t>
  </si>
  <si>
    <t>Chargé de mission auprès d'un conseil régional</t>
  </si>
  <si>
    <t>Georges Ginesta</t>
  </si>
  <si>
    <t>M</t>
  </si>
  <si>
    <t>08/07/1942</t>
  </si>
  <si>
    <t>Saint-Raphaël (Var)</t>
  </si>
  <si>
    <t>Ingénieur ETP</t>
  </si>
  <si>
    <t>Charles-Ange Ginesy</t>
  </si>
  <si>
    <t>M</t>
  </si>
  <si>
    <t>14/05/1956</t>
  </si>
  <si>
    <t>Nice (Alpes-Maritimes)</t>
  </si>
  <si>
    <t>Chef d'entreprise</t>
  </si>
  <si>
    <t>Jean-Pierre Giran</t>
  </si>
  <si>
    <t>M</t>
  </si>
  <si>
    <t>09/01/1947</t>
  </si>
  <si>
    <t>Marseille (Bouches-du-Rhône)</t>
  </si>
  <si>
    <t>Professeur d'Université</t>
  </si>
  <si>
    <t>Joël Giraud</t>
  </si>
  <si>
    <t>M</t>
  </si>
  <si>
    <t>14/10/1959</t>
  </si>
  <si>
    <t>Gap (Hautes-Alpes)</t>
  </si>
  <si>
    <t>Administrateur civil hors-classe</t>
  </si>
  <si>
    <t>Jean Glavany</t>
  </si>
  <si>
    <t>M</t>
  </si>
  <si>
    <t>14/05/1949</t>
  </si>
  <si>
    <t>Sceaux (Hauts-de-Seine)</t>
  </si>
  <si>
    <t>Préfet</t>
  </si>
  <si>
    <t>Yves Goasdoué</t>
  </si>
  <si>
    <t>M</t>
  </si>
  <si>
    <t>22/08/1959</t>
  </si>
  <si>
    <t>Cherbourg (Manche)</t>
  </si>
  <si>
    <t>Fonctionnaire de catégorie A</t>
  </si>
  <si>
    <t>Claude Goasguen</t>
  </si>
  <si>
    <t>M</t>
  </si>
  <si>
    <t>12/03/1945</t>
  </si>
  <si>
    <t>Toulon (Var)</t>
  </si>
  <si>
    <t>Avocat à la Cour d'appel de Paris</t>
  </si>
  <si>
    <t>Daniel Goldberg</t>
  </si>
  <si>
    <t>M</t>
  </si>
  <si>
    <t>24/08/1965</t>
  </si>
  <si>
    <t>Saint-Denis (Seine-Saint-Denis)</t>
  </si>
  <si>
    <t>Maître de conférences</t>
  </si>
  <si>
    <t>Philippe Gomes</t>
  </si>
  <si>
    <t>M</t>
  </si>
  <si>
    <t>27/10/1958</t>
  </si>
  <si>
    <t>Alger (Algérie)</t>
  </si>
  <si>
    <t>Fonctionnaire de catégorie A</t>
  </si>
  <si>
    <t>Jean-Pierre Gorges</t>
  </si>
  <si>
    <t>M</t>
  </si>
  <si>
    <t>03/08/1953</t>
  </si>
  <si>
    <t>Gonesse (Val-d'Oise)</t>
  </si>
  <si>
    <t>Directeur informatique</t>
  </si>
  <si>
    <t>Philippe Gosselin</t>
  </si>
  <si>
    <t>M</t>
  </si>
  <si>
    <t>23/10/1966</t>
  </si>
  <si>
    <t>Carentan (Manche)</t>
  </si>
  <si>
    <t>Maître de conférences à Sciences Po</t>
  </si>
  <si>
    <t>Geneviève Gosselin-Fleury</t>
  </si>
  <si>
    <t>F</t>
  </si>
  <si>
    <t>22/02/1954</t>
  </si>
  <si>
    <t>Octeville (Manche)</t>
  </si>
  <si>
    <t>Chef d'entreprise de formation</t>
  </si>
  <si>
    <t>Pascale Got</t>
  </si>
  <si>
    <t>F</t>
  </si>
  <si>
    <t>01/04/1961</t>
  </si>
  <si>
    <t>Royan (Charente-Maritime)</t>
  </si>
  <si>
    <t>Journaliste</t>
  </si>
  <si>
    <t>Marc Goua</t>
  </si>
  <si>
    <t>M</t>
  </si>
  <si>
    <t>03/03/1940</t>
  </si>
  <si>
    <t>Plessis Macé (Maine-et-Loire)</t>
  </si>
  <si>
    <t>Retraité du secteur privé</t>
  </si>
  <si>
    <t>Philippe Goujon</t>
  </si>
  <si>
    <t>M</t>
  </si>
  <si>
    <t>30/04/1954</t>
  </si>
  <si>
    <t>Paris 9ème (75)</t>
  </si>
  <si>
    <t>Cadre</t>
  </si>
  <si>
    <t>Linda Gourjade</t>
  </si>
  <si>
    <t>F</t>
  </si>
  <si>
    <t>13/07/1962</t>
  </si>
  <si>
    <t>Timmins (Canada)</t>
  </si>
  <si>
    <t>Fonctionnaire de catégorie A</t>
  </si>
  <si>
    <t>Laurent Grandguillaume</t>
  </si>
  <si>
    <t>M</t>
  </si>
  <si>
    <t>Besançon (Doubs)</t>
  </si>
  <si>
    <t>Conseiller en formation</t>
  </si>
  <si>
    <t>Claude Greff</t>
  </si>
  <si>
    <t>M</t>
  </si>
  <si>
    <t>02/06/1954</t>
  </si>
  <si>
    <t>Briey (Meurthe-et-Moselle)</t>
  </si>
  <si>
    <t>Infirmière</t>
  </si>
  <si>
    <t>Estelle Grelier</t>
  </si>
  <si>
    <t>F</t>
  </si>
  <si>
    <t>La Roche sur Yon (Vendée)</t>
  </si>
  <si>
    <t>Autre profession</t>
  </si>
  <si>
    <t>Jean Grellier</t>
  </si>
  <si>
    <t>M</t>
  </si>
  <si>
    <t>17/05/1947</t>
  </si>
  <si>
    <t>Moncoutant (Deux-Sèvres)</t>
  </si>
  <si>
    <t>Retraité du secteur privé</t>
  </si>
  <si>
    <t>Anne Grommerch</t>
  </si>
  <si>
    <t>F</t>
  </si>
  <si>
    <t>Thionville (Moselle)</t>
  </si>
  <si>
    <t>Directrice des ventes</t>
  </si>
  <si>
    <t>Arlette Grosskost</t>
  </si>
  <si>
    <t>F</t>
  </si>
  <si>
    <t>19/07/1953</t>
  </si>
  <si>
    <t>Wissembourg (Bas-Rhin)</t>
  </si>
  <si>
    <t>Avocate</t>
  </si>
  <si>
    <t>Serge Grouard</t>
  </si>
  <si>
    <t>M</t>
  </si>
  <si>
    <t>19/03/1959</t>
  </si>
  <si>
    <t>Paris (75)</t>
  </si>
  <si>
    <t>Administrateur civil</t>
  </si>
  <si>
    <t>Henri Guaino</t>
  </si>
  <si>
    <t>M</t>
  </si>
  <si>
    <t>11/03/1957</t>
  </si>
  <si>
    <t>Arles (Bouches-du-Rhône)</t>
  </si>
  <si>
    <t>Grands corps de l'État</t>
  </si>
  <si>
    <t>Françoise Guégot</t>
  </si>
  <si>
    <t>M</t>
  </si>
  <si>
    <t>11/08/1962</t>
  </si>
  <si>
    <t>Oullins (Rhône)</t>
  </si>
  <si>
    <t>Maître de conférences associée</t>
  </si>
  <si>
    <t>Edith Gueugneau</t>
  </si>
  <si>
    <t>F</t>
  </si>
  <si>
    <t>07/06/1953</t>
  </si>
  <si>
    <t>Bourbon-Lancy (Saône-et-Loire)</t>
  </si>
  <si>
    <t>Salariée du secteur médical</t>
  </si>
  <si>
    <t>Jean-Claude Guibal</t>
  </si>
  <si>
    <t>M</t>
  </si>
  <si>
    <t>13/01/1941</t>
  </si>
  <si>
    <t>Ajaccio (Corse-du-Sud)</t>
  </si>
  <si>
    <t>Ancien dirigeant d'organisations professionnelles</t>
  </si>
  <si>
    <t>Élisabeth Guigou</t>
  </si>
  <si>
    <t>F</t>
  </si>
  <si>
    <t>06/08/1946</t>
  </si>
  <si>
    <t>Marrakech (Maroc)</t>
  </si>
  <si>
    <t>Administrateur civil du ministère des finances</t>
  </si>
  <si>
    <t>Thérèse Guilbert</t>
  </si>
  <si>
    <t>F</t>
  </si>
  <si>
    <t>18/02/1943</t>
  </si>
  <si>
    <t>Abbeville (Somme)</t>
  </si>
  <si>
    <t>Retraitée de l'Éducation nationale</t>
  </si>
  <si>
    <t>Jean-Jacques Guillet</t>
  </si>
  <si>
    <t>M</t>
  </si>
  <si>
    <t>16/10/1946</t>
  </si>
  <si>
    <t>Clichy (Hauts-de-Seine)</t>
  </si>
  <si>
    <t>Chef d'entreprise retraité</t>
  </si>
  <si>
    <t>Christophe Guilloteau</t>
  </si>
  <si>
    <t>M</t>
  </si>
  <si>
    <t>18/06/1958</t>
  </si>
  <si>
    <t>Lyon (Rhône)</t>
  </si>
  <si>
    <t>Ancien assistant parlementaire</t>
  </si>
  <si>
    <t>Chantal Guittet</t>
  </si>
  <si>
    <t>F</t>
  </si>
  <si>
    <t>12/03/1955</t>
  </si>
  <si>
    <t>Oran (Algérie)</t>
  </si>
  <si>
    <t>Retraitée de l'enseignement</t>
  </si>
  <si>
    <t>David Habib</t>
  </si>
  <si>
    <t>M</t>
  </si>
  <si>
    <t>16/03/1961</t>
  </si>
  <si>
    <t>Paris (75)</t>
  </si>
  <si>
    <t>Cadre</t>
  </si>
  <si>
    <t>Meyer Habib</t>
  </si>
  <si>
    <t>M</t>
  </si>
  <si>
    <t>28/04/1961</t>
  </si>
  <si>
    <t>Paris (75)</t>
  </si>
  <si>
    <t>Ingénieur</t>
  </si>
  <si>
    <t>Razzy Hammadi</t>
  </si>
  <si>
    <t>M</t>
  </si>
  <si>
    <t>Toulon (Var)</t>
  </si>
  <si>
    <t>Profession libérale</t>
  </si>
  <si>
    <t>Mathieu Hanotin</t>
  </si>
  <si>
    <t>M</t>
  </si>
  <si>
    <t>Compiègne (Oise)</t>
  </si>
  <si>
    <t>Cadre A de la fonction publique territoriale</t>
  </si>
  <si>
    <t>Michel Heinrich</t>
  </si>
  <si>
    <t>M</t>
  </si>
  <si>
    <t>15/02/1946</t>
  </si>
  <si>
    <t>Thann (Haut-Rhin)</t>
  </si>
  <si>
    <t>Pharmacien retraité</t>
  </si>
  <si>
    <t>Michel Herbillon</t>
  </si>
  <si>
    <t>M</t>
  </si>
  <si>
    <t>06/03/1951</t>
  </si>
  <si>
    <t>Saint-Mandé (Val-de-Marne)</t>
  </si>
  <si>
    <t>Cadre supérieur</t>
  </si>
  <si>
    <t>Antoine Herth</t>
  </si>
  <si>
    <t>M</t>
  </si>
  <si>
    <t>14/02/1963</t>
  </si>
  <si>
    <t>Sélestat (Bas-Rhin)</t>
  </si>
  <si>
    <t>Agriculteur</t>
  </si>
  <si>
    <t>Patrick Hetzel</t>
  </si>
  <si>
    <t>M</t>
  </si>
  <si>
    <t>02/07/1964</t>
  </si>
  <si>
    <t>Phalsbourg (Moselle)</t>
  </si>
  <si>
    <t>Professeur des Universités</t>
  </si>
  <si>
    <t>Francis Hillmeyer</t>
  </si>
  <si>
    <t>M</t>
  </si>
  <si>
    <t>09/09/1946</t>
  </si>
  <si>
    <t>Mulhouse (Haut-Rhin)</t>
  </si>
  <si>
    <t>Journaliste reporter-photographe</t>
  </si>
  <si>
    <t>Gilda Hobert</t>
  </si>
  <si>
    <t>F</t>
  </si>
  <si>
    <t>02/12/1948</t>
  </si>
  <si>
    <t>Sorgues (Vaucluse)</t>
  </si>
  <si>
    <t>Animatrice secteur culturel</t>
  </si>
  <si>
    <t>Philippe Houillon</t>
  </si>
  <si>
    <t>M</t>
  </si>
  <si>
    <t>15/12/1951</t>
  </si>
  <si>
    <t>Bagnolet (Seine-Saint-Denis)</t>
  </si>
  <si>
    <t>Avocat, ancien Bâtonnier de l'Ordre</t>
  </si>
  <si>
    <t>Guénhaël Huet</t>
  </si>
  <si>
    <t>M</t>
  </si>
  <si>
    <t>30/07/1956</t>
  </si>
  <si>
    <t>Locmariaquer (Morbihan)</t>
  </si>
  <si>
    <t>Fonctionnaire</t>
  </si>
  <si>
    <t>Joëlle Huillier</t>
  </si>
  <si>
    <t>F</t>
  </si>
  <si>
    <t>06/10/1948</t>
  </si>
  <si>
    <t>Lyon (Rhône)</t>
  </si>
  <si>
    <t>Retraitée du secteur privé</t>
  </si>
  <si>
    <t>Sandrine Hurel</t>
  </si>
  <si>
    <t>F</t>
  </si>
  <si>
    <t>07/08/1968</t>
  </si>
  <si>
    <t>Lisieux (Calvados)</t>
  </si>
  <si>
    <t>Secrétaire de direction</t>
  </si>
  <si>
    <t>Christian Hutin</t>
  </si>
  <si>
    <t>M</t>
  </si>
  <si>
    <t>18/01/1961</t>
  </si>
  <si>
    <t>Lille (Nord)</t>
  </si>
  <si>
    <t>Médecin généraliste</t>
  </si>
  <si>
    <t>Sébastien Huyghe</t>
  </si>
  <si>
    <t>M</t>
  </si>
  <si>
    <t>25/10/1969</t>
  </si>
  <si>
    <t>Béthune (Pas-de-Calais)</t>
  </si>
  <si>
    <t>Notaire</t>
  </si>
  <si>
    <t>Monique Iborra</t>
  </si>
  <si>
    <t>F</t>
  </si>
  <si>
    <t>08/03/1945</t>
  </si>
  <si>
    <t>Maison Carrée (Algérie)</t>
  </si>
  <si>
    <t>Retraitée de la Fonction publique</t>
  </si>
  <si>
    <t>Françoise Imbert</t>
  </si>
  <si>
    <t>F</t>
  </si>
  <si>
    <t>16/09/1947</t>
  </si>
  <si>
    <t>Verdun-sur-Garonne (Tarn-et-Garonne)</t>
  </si>
  <si>
    <t>Ancienne chef de cabinet du maire de Colomiers</t>
  </si>
  <si>
    <t>Michel Issindou</t>
  </si>
  <si>
    <t>M</t>
  </si>
  <si>
    <t>12/07/1952</t>
  </si>
  <si>
    <t>Cahors (Lot)</t>
  </si>
  <si>
    <t>Cadre de la fonction publique</t>
  </si>
  <si>
    <t>Christian Jacob</t>
  </si>
  <si>
    <t>M</t>
  </si>
  <si>
    <t>04/12/1959</t>
  </si>
  <si>
    <t>Rozay-en-Brie (Seine-et-Marne)</t>
  </si>
  <si>
    <t>Agriculteur</t>
  </si>
  <si>
    <t>Denis Jacquat</t>
  </si>
  <si>
    <t>M</t>
  </si>
  <si>
    <t>29/05/1944</t>
  </si>
  <si>
    <t>Thiaucourt (Meurthe-et-Moselle)</t>
  </si>
  <si>
    <t>Médecin O.R.L. retraité</t>
  </si>
  <si>
    <t>Éric Jalton</t>
  </si>
  <si>
    <t>M</t>
  </si>
  <si>
    <t>16/09/1961</t>
  </si>
  <si>
    <t>Abymes (Guadeloupe)</t>
  </si>
  <si>
    <t>Dentiste</t>
  </si>
  <si>
    <t>Serge Janquin</t>
  </si>
  <si>
    <t>M</t>
  </si>
  <si>
    <t>05/08/1943</t>
  </si>
  <si>
    <t>Bruay-en-Artois (Pas-de-Calais)</t>
  </si>
  <si>
    <t>Professeur certifié de sciences économiques et sociales, enseignement secondaire</t>
  </si>
  <si>
    <t>Yves Jégo</t>
  </si>
  <si>
    <t>M</t>
  </si>
  <si>
    <t>17/04/1961</t>
  </si>
  <si>
    <t>Besançon (Doubs)</t>
  </si>
  <si>
    <t>Avocat</t>
  </si>
  <si>
    <t>Henri Jibrayel</t>
  </si>
  <si>
    <t>M</t>
  </si>
  <si>
    <t>18/09/1951</t>
  </si>
  <si>
    <t>Marseille (Bouches-du-Rhône)</t>
  </si>
  <si>
    <t>Retraité des entreprises publiques</t>
  </si>
  <si>
    <t>Régis Juanico</t>
  </si>
  <si>
    <t>M</t>
  </si>
  <si>
    <t>Saint-Rémy (Saône-et-Loire)</t>
  </si>
  <si>
    <t>Fonctionnaire territorial</t>
  </si>
  <si>
    <t>Armand Jung</t>
  </si>
  <si>
    <t>M</t>
  </si>
  <si>
    <t>13/12/1950</t>
  </si>
  <si>
    <t>Theding (Moselle)</t>
  </si>
  <si>
    <t>Fonctionnaire territorial</t>
  </si>
  <si>
    <t>Laurent Kalinowski</t>
  </si>
  <si>
    <t>M</t>
  </si>
  <si>
    <t>28/06/1955</t>
  </si>
  <si>
    <t>Stiring-Wendel (Moselle)</t>
  </si>
  <si>
    <t>Retraité de l'enseignement</t>
  </si>
  <si>
    <t>Marietta Karamanli</t>
  </si>
  <si>
    <t>F</t>
  </si>
  <si>
    <t>18/12/1964</t>
  </si>
  <si>
    <t>Athènes (Grèce)</t>
  </si>
  <si>
    <t>Professeur du secondaire </t>
  </si>
  <si>
    <t>Philippe Kemel</t>
  </si>
  <si>
    <t>M</t>
  </si>
  <si>
    <t>28/06/1948</t>
  </si>
  <si>
    <t>Emmerin (Nord)</t>
  </si>
  <si>
    <t>Professeur IUT de Lille 3 - Expert-comptable</t>
  </si>
  <si>
    <t>Christian Kert</t>
  </si>
  <si>
    <t>M</t>
  </si>
  <si>
    <t>25/07/1946</t>
  </si>
  <si>
    <t>Salon-de-Provence (Bouches-du-Rhône)</t>
  </si>
  <si>
    <t>Cadre administratif</t>
  </si>
  <si>
    <t>Chaynesse Khirouni</t>
  </si>
  <si>
    <t>F</t>
  </si>
  <si>
    <t>17/03/1968</t>
  </si>
  <si>
    <t>Douai (Nord)</t>
  </si>
  <si>
    <t>Responsable de formation</t>
  </si>
  <si>
    <t>Nathalie Kosciusko-Morizet</t>
  </si>
  <si>
    <t>F</t>
  </si>
  <si>
    <t>Paris 15ème (75)</t>
  </si>
  <si>
    <t>Ingénieur</t>
  </si>
  <si>
    <t>Jacques Kossowski</t>
  </si>
  <si>
    <t>M</t>
  </si>
  <si>
    <t>11/10/1940</t>
  </si>
  <si>
    <t>Paris (75)</t>
  </si>
  <si>
    <t>Dirigeant d'entreprise</t>
  </si>
  <si>
    <t>Jacques Krabal</t>
  </si>
  <si>
    <t>M</t>
  </si>
  <si>
    <t>10/04/1948</t>
  </si>
  <si>
    <t>Epieds (Aisne)</t>
  </si>
  <si>
    <t>Retraité de l'enseignement</t>
  </si>
  <si>
    <t>Laure de La Raudière</t>
  </si>
  <si>
    <t>F</t>
  </si>
  <si>
    <t>12/02/1965</t>
  </si>
  <si>
    <t>Neuilly-sur-Seine (Hauts-de-Seine)</t>
  </si>
  <si>
    <t>Chef d'entreprise</t>
  </si>
  <si>
    <t>Charles de La Verpillière</t>
  </si>
  <si>
    <t>M</t>
  </si>
  <si>
    <t>31/05/1954</t>
  </si>
  <si>
    <t>Bourg-en-Bresse (Ain)</t>
  </si>
  <si>
    <t>Conseiller d'Etat</t>
  </si>
  <si>
    <t>Patrick Labaune</t>
  </si>
  <si>
    <t>M</t>
  </si>
  <si>
    <t>13/06/1951</t>
  </si>
  <si>
    <t>Paris (75)</t>
  </si>
  <si>
    <t>Retraité de l'enseignement</t>
  </si>
  <si>
    <t>Bernadette Laclais</t>
  </si>
  <si>
    <t>M</t>
  </si>
  <si>
    <t>10/03/1967</t>
  </si>
  <si>
    <t>Chambéry (Savoie)</t>
  </si>
  <si>
    <t>Chef de cabinet mairie</t>
  </si>
  <si>
    <t>Valérie Lacroute</t>
  </si>
  <si>
    <t>F</t>
  </si>
  <si>
    <t>29/10/1965</t>
  </si>
  <si>
    <t>Châlon sur Saône (Saône-et-Loire)</t>
  </si>
  <si>
    <t>Profession libérale</t>
  </si>
  <si>
    <t>Conchita Lacuey</t>
  </si>
  <si>
    <t>F</t>
  </si>
  <si>
    <t>30/09/1943</t>
  </si>
  <si>
    <t>Bordeaux (Gironde)</t>
  </si>
  <si>
    <t>Cadre comptable</t>
  </si>
  <si>
    <t>Marc Laffineur</t>
  </si>
  <si>
    <t>M</t>
  </si>
  <si>
    <t>10/08/1945</t>
  </si>
  <si>
    <t>Maubeuge (Nord)</t>
  </si>
  <si>
    <t>Médecin anesthésiste-réanimateur</t>
  </si>
  <si>
    <t>Sonia Lagarde</t>
  </si>
  <si>
    <t>F</t>
  </si>
  <si>
    <t>29/08/1948</t>
  </si>
  <si>
    <t>Nouméa (Nouvelle-Calédonie)</t>
  </si>
  <si>
    <t>Commercante</t>
  </si>
  <si>
    <t>Jean-Christophe Lagarde</t>
  </si>
  <si>
    <t>M</t>
  </si>
  <si>
    <t>24/10/1967</t>
  </si>
  <si>
    <t>Châtellerault (Vienne)</t>
  </si>
  <si>
    <t>Attaché de direction</t>
  </si>
  <si>
    <t>Jérôme Lambert</t>
  </si>
  <si>
    <t>M</t>
  </si>
  <si>
    <t>07/06/1957</t>
  </si>
  <si>
    <t>Vincennes (Val-de-Marne)</t>
  </si>
  <si>
    <t>Cadre de l'industrie</t>
  </si>
  <si>
    <t>François-Michel Lambert</t>
  </si>
  <si>
    <t>M</t>
  </si>
  <si>
    <t>24/08/1966</t>
  </si>
  <si>
    <t>La Havane (Cuba)</t>
  </si>
  <si>
    <t>Profession libérale</t>
  </si>
  <si>
    <t>Jacques Lamblin</t>
  </si>
  <si>
    <t>M</t>
  </si>
  <si>
    <t>29/08/1952</t>
  </si>
  <si>
    <t>Nancy (Meurthe-et-Moselle)</t>
  </si>
  <si>
    <t>Vétérinaire</t>
  </si>
  <si>
    <t>Jean-François Lamour</t>
  </si>
  <si>
    <t>M</t>
  </si>
  <si>
    <t>02/02/1956</t>
  </si>
  <si>
    <t>Paris (75)</t>
  </si>
  <si>
    <t>Kinésithérapeute</t>
  </si>
  <si>
    <t>François Lamy</t>
  </si>
  <si>
    <t>M</t>
  </si>
  <si>
    <t>31/10/1959</t>
  </si>
  <si>
    <t>Brunoy (Essonne)</t>
  </si>
  <si>
    <t>Instituteur</t>
  </si>
  <si>
    <t>Anne-Christine Lang</t>
  </si>
  <si>
    <t>F</t>
  </si>
  <si>
    <t>10/08/1961</t>
  </si>
  <si>
    <t>Mont-de-Marsan (Landes)</t>
  </si>
  <si>
    <t>Cadre territorial</t>
  </si>
  <si>
    <t>Colette Langlade</t>
  </si>
  <si>
    <t>F</t>
  </si>
  <si>
    <t>20/06/1956</t>
  </si>
  <si>
    <t>Sorges (Dordogne)</t>
  </si>
  <si>
    <t>Professeur</t>
  </si>
  <si>
    <t>Guillaume Larrivé</t>
  </si>
  <si>
    <t>M</t>
  </si>
  <si>
    <t>Mulhouse (Haut-Rhin)</t>
  </si>
  <si>
    <t>Avocat</t>
  </si>
  <si>
    <t>Jean Lassalle</t>
  </si>
  <si>
    <t>M</t>
  </si>
  <si>
    <t>03/05/1955</t>
  </si>
  <si>
    <t>Lourdios-Ichère (Pyrénées-Atlantiques)</t>
  </si>
  <si>
    <t>Technicien agricole</t>
  </si>
  <si>
    <t>Jean Launay</t>
  </si>
  <si>
    <t>M</t>
  </si>
  <si>
    <t>24/07/1952</t>
  </si>
  <si>
    <t>Avesnes-sur-Helpe (Nord)</t>
  </si>
  <si>
    <t>Inspecteur du Trésor</t>
  </si>
  <si>
    <t>Jean-Luc Laurent</t>
  </si>
  <si>
    <t>M</t>
  </si>
  <si>
    <t>23/06/1957</t>
  </si>
  <si>
    <t>Paris (75)</t>
  </si>
  <si>
    <t>Maire Kremlin-Bicêtre</t>
  </si>
  <si>
    <t>Thierry Lazaro</t>
  </si>
  <si>
    <t>M</t>
  </si>
  <si>
    <t>27/09/1960</t>
  </si>
  <si>
    <t>Lille (Nord)</t>
  </si>
  <si>
    <t>Chargé de communication</t>
  </si>
  <si>
    <t>Pierre-Yves Le Borgn</t>
  </si>
  <si>
    <t>M</t>
  </si>
  <si>
    <t>04/11/1964</t>
  </si>
  <si>
    <t>Quimper (Finistère)</t>
  </si>
  <si>
    <t>Cadre supérieur du secteur privé</t>
  </si>
  <si>
    <t>Jean-Yves Le Bouillonnec</t>
  </si>
  <si>
    <t>M</t>
  </si>
  <si>
    <t>15/09/1950</t>
  </si>
  <si>
    <t>Cachan (Val-de-Marne)</t>
  </si>
  <si>
    <t>Avocat</t>
  </si>
  <si>
    <t>Gilbert Le Bris</t>
  </si>
  <si>
    <t>M</t>
  </si>
  <si>
    <t>03/03/1949</t>
  </si>
  <si>
    <t>Concarneau (Finistère)</t>
  </si>
  <si>
    <t>Commerçant</t>
  </si>
  <si>
    <t>Isabelle Le Callennec</t>
  </si>
  <si>
    <t>F</t>
  </si>
  <si>
    <t>14/10/1966</t>
  </si>
  <si>
    <t>Nantes (Loire-Atlantique)</t>
  </si>
  <si>
    <t>Cadre supérieur du secteur privé</t>
  </si>
  <si>
    <t>Anne-Yvonne Le Dain</t>
  </si>
  <si>
    <t>F</t>
  </si>
  <si>
    <t>01/09/1955</t>
  </si>
  <si>
    <t>Versailles (Yvelines)</t>
  </si>
  <si>
    <t>Cadre supérieur du secteur privé</t>
  </si>
  <si>
    <t>Jean-Yves Le Déaut</t>
  </si>
  <si>
    <t>M</t>
  </si>
  <si>
    <t>01/02/1945</t>
  </si>
  <si>
    <t>Guémené-sur-Scorff (Morbihan)</t>
  </si>
  <si>
    <t>Retraité enseignant d'Université</t>
  </si>
  <si>
    <t>Viviane Le Dissez</t>
  </si>
  <si>
    <t>F</t>
  </si>
  <si>
    <t>22/03/1959</t>
  </si>
  <si>
    <t>Tréguier (Côtes-d'Armor)</t>
  </si>
  <si>
    <t>Retraitée de la fonction publique</t>
  </si>
  <si>
    <t>Marc Le Fur</t>
  </si>
  <si>
    <t>M</t>
  </si>
  <si>
    <t>28/11/1956</t>
  </si>
  <si>
    <t>Dakar (Sénégal)</t>
  </si>
  <si>
    <t>Sous-préfet</t>
  </si>
  <si>
    <t>Annie Le Houerou</t>
  </si>
  <si>
    <t>F</t>
  </si>
  <si>
    <t>31/03/1960</t>
  </si>
  <si>
    <t>Plougonver (Côtes-d'Armor)</t>
  </si>
  <si>
    <t>Fonctionnaire de catégorie A</t>
  </si>
  <si>
    <t>Annick Le Loch</t>
  </si>
  <si>
    <t>F</t>
  </si>
  <si>
    <t>04/11/1954</t>
  </si>
  <si>
    <t>Pont-L'Abbé (Finistère)</t>
  </si>
  <si>
    <t>Commerçante</t>
  </si>
  <si>
    <t>Bruno Le Maire</t>
  </si>
  <si>
    <t>M</t>
  </si>
  <si>
    <t>15/04/1969</t>
  </si>
  <si>
    <t>Neuilly-sur-Seine (Hauts-de-Seine)</t>
  </si>
  <si>
    <t>Grands corps de l'État</t>
  </si>
  <si>
    <t>Dominique Le Mèner</t>
  </si>
  <si>
    <t>M</t>
  </si>
  <si>
    <t>12/11/1958</t>
  </si>
  <si>
    <t>Mans (Sarthe)</t>
  </si>
  <si>
    <t>Juriste</t>
  </si>
  <si>
    <t>Philippe Le Ray</t>
  </si>
  <si>
    <t>M</t>
  </si>
  <si>
    <t>16/06/1968</t>
  </si>
  <si>
    <t>Vannes (Morbihan)</t>
  </si>
  <si>
    <t>Agriculteur-propriétaire exploitant</t>
  </si>
  <si>
    <t>Jean-Pierre Le Roch</t>
  </si>
  <si>
    <t>M</t>
  </si>
  <si>
    <t>18/03/1946</t>
  </si>
  <si>
    <t>Locmalo (Morbihan)</t>
  </si>
  <si>
    <t>Retraité de l'enseignement</t>
  </si>
  <si>
    <t>Bruno Le Roux</t>
  </si>
  <si>
    <t>M</t>
  </si>
  <si>
    <t>02/05/1965</t>
  </si>
  <si>
    <t>Gennevilliers (Hauts-de-Seine)</t>
  </si>
  <si>
    <t>Consultant en gestion et management</t>
  </si>
  <si>
    <t>Pierre Léautey</t>
  </si>
  <si>
    <t>M</t>
  </si>
  <si>
    <t>12/12/1946</t>
  </si>
  <si>
    <t>Paris (75)</t>
  </si>
  <si>
    <t>Consultant en gestion</t>
  </si>
  <si>
    <t>Alain Leboeuf</t>
  </si>
  <si>
    <t>M</t>
  </si>
  <si>
    <t>02/02/1964</t>
  </si>
  <si>
    <t>Nantes (Loire-Atlantique)</t>
  </si>
  <si>
    <t>Cadre supérieur du secteur privé</t>
  </si>
  <si>
    <t>Patrick Lebreton</t>
  </si>
  <si>
    <t>M</t>
  </si>
  <si>
    <t>06/09/1963</t>
  </si>
  <si>
    <t>Saint-Joseph (Réunion)</t>
  </si>
  <si>
    <t>Cadre territorial</t>
  </si>
  <si>
    <t>Michel Lefait</t>
  </si>
  <si>
    <t>M</t>
  </si>
  <si>
    <t>20/05/1946</t>
  </si>
  <si>
    <t>Blendecques (Pas-de-Calais)</t>
  </si>
  <si>
    <t>Professeur de collège</t>
  </si>
  <si>
    <t>Frédéric Lefebvre</t>
  </si>
  <si>
    <t>M</t>
  </si>
  <si>
    <t>14/10/1963</t>
  </si>
  <si>
    <t>Neuilly-sur-Seine (Hauts-de-Seine)</t>
  </si>
  <si>
    <t>Avocat</t>
  </si>
  <si>
    <t>Dominique Lefebvre</t>
  </si>
  <si>
    <t>M</t>
  </si>
  <si>
    <t>07/05/1956</t>
  </si>
  <si>
    <t>Roubaix (Nord)</t>
  </si>
  <si>
    <t>Conseiller maître à la Cour des Comptes</t>
  </si>
  <si>
    <t>Pierre Lellouche</t>
  </si>
  <si>
    <t>M</t>
  </si>
  <si>
    <t>03/05/1951</t>
  </si>
  <si>
    <t>Tunis (Tunisie)</t>
  </si>
  <si>
    <t>Avocat et universitaire</t>
  </si>
  <si>
    <t>Patrick Lemasle</t>
  </si>
  <si>
    <t>M</t>
  </si>
  <si>
    <t>18/05/1952</t>
  </si>
  <si>
    <t>Saint-Hilaire-du-Harcouët (Manche)</t>
  </si>
  <si>
    <t>Exploitant agricole</t>
  </si>
  <si>
    <t>Catherine Lemorton</t>
  </si>
  <si>
    <t>F</t>
  </si>
  <si>
    <t>20/06/1961</t>
  </si>
  <si>
    <t>Troyes (Aube)</t>
  </si>
  <si>
    <t>Pharmacienne</t>
  </si>
  <si>
    <t>Christophe Léonard</t>
  </si>
  <si>
    <t>M</t>
  </si>
  <si>
    <t>Charleville-Mézières (Ardennes)</t>
  </si>
  <si>
    <t>Fonctionnaire territorial de catégorie A</t>
  </si>
  <si>
    <t>Jean Leonetti</t>
  </si>
  <si>
    <t>M</t>
  </si>
  <si>
    <t>09/07/1948</t>
  </si>
  <si>
    <t>Marseille (Bouches-du-Rhône)</t>
  </si>
  <si>
    <t>Praticien hospitalier</t>
  </si>
  <si>
    <t>Annick Lepetit</t>
  </si>
  <si>
    <t>F</t>
  </si>
  <si>
    <t>31/03/1958</t>
  </si>
  <si>
    <t>Boulogne-Billancourt (Hauts-de-Seine)</t>
  </si>
  <si>
    <t>Cadre</t>
  </si>
  <si>
    <t>Pierre Lequiller</t>
  </si>
  <si>
    <t>M</t>
  </si>
  <si>
    <t>04/12/1949</t>
  </si>
  <si>
    <t>Londres (Grande Bretagne)</t>
  </si>
  <si>
    <t>Cadre de banque</t>
  </si>
  <si>
    <t>Arnaud Leroy</t>
  </si>
  <si>
    <t>M</t>
  </si>
  <si>
    <t>Lille (Nord)</t>
  </si>
  <si>
    <t>Expert auprès de l'Agence européenne de sécurité maritime</t>
  </si>
  <si>
    <t>Maurice Leroy</t>
  </si>
  <si>
    <t>M</t>
  </si>
  <si>
    <t>02/02/1959</t>
  </si>
  <si>
    <t>Paris (75)</t>
  </si>
  <si>
    <t>Économiste</t>
  </si>
  <si>
    <t>Michel Lesage</t>
  </si>
  <si>
    <t>M</t>
  </si>
  <si>
    <t>02/06/1952</t>
  </si>
  <si>
    <t>Cherbourg (Manche)</t>
  </si>
  <si>
    <t>Economiste</t>
  </si>
  <si>
    <t>Bernard Lesterlin</t>
  </si>
  <si>
    <t>M</t>
  </si>
  <si>
    <t>18/09/1949</t>
  </si>
  <si>
    <t>Vienne (Isère)</t>
  </si>
  <si>
    <t>Administrateur civil</t>
  </si>
  <si>
    <t>Serge Letchimy</t>
  </si>
  <si>
    <t>M</t>
  </si>
  <si>
    <t>13/01/1953</t>
  </si>
  <si>
    <t>Gros Morne (Martinique)</t>
  </si>
  <si>
    <t>Urbaniste</t>
  </si>
  <si>
    <t>Céleste Lett</t>
  </si>
  <si>
    <t>F</t>
  </si>
  <si>
    <t>07/05/1951</t>
  </si>
  <si>
    <t>Sarreguemines (Moselle)</t>
  </si>
  <si>
    <t>Cadre hospitalier</t>
  </si>
  <si>
    <t>Geneviève Levy</t>
  </si>
  <si>
    <t>F</t>
  </si>
  <si>
    <t>24/02/1948</t>
  </si>
  <si>
    <t>Marseille (Bouches-du-Rhône)</t>
  </si>
  <si>
    <t>Expert foncier et commercial</t>
  </si>
  <si>
    <t>Michel Liebgott</t>
  </si>
  <si>
    <t>M</t>
  </si>
  <si>
    <t>15/02/1958</t>
  </si>
  <si>
    <t>Algrange (Moselle)</t>
  </si>
  <si>
    <t>Inspecteur des affaires sanitaires et sociales</t>
  </si>
  <si>
    <t>Martine Lignières-Cassou</t>
  </si>
  <si>
    <t>F</t>
  </si>
  <si>
    <t>22/02/1952</t>
  </si>
  <si>
    <t>Alger (Algérie)</t>
  </si>
  <si>
    <t>Chargée d'études à la DDE des Pyrénées-Atlantiques</t>
  </si>
  <si>
    <t>Audrey Linkenheld</t>
  </si>
  <si>
    <t>F</t>
  </si>
  <si>
    <t>Strasbourg (Bas-Rhin)</t>
  </si>
  <si>
    <t>Cadre territorial</t>
  </si>
  <si>
    <t>François Loncle</t>
  </si>
  <si>
    <t>M</t>
  </si>
  <si>
    <t>21/10/1941</t>
  </si>
  <si>
    <t>Enghien-les-Bains (Val-d'Oise)</t>
  </si>
  <si>
    <t>Journaliste</t>
  </si>
  <si>
    <t>Gabrielle Louis-Carabin</t>
  </si>
  <si>
    <t>F</t>
  </si>
  <si>
    <t>20/02/1946</t>
  </si>
  <si>
    <t>Moule (Guadeloupe)</t>
  </si>
  <si>
    <t>Agent de contrôle retraitée</t>
  </si>
  <si>
    <t>Lucette Lousteau</t>
  </si>
  <si>
    <t>F</t>
  </si>
  <si>
    <t>20/12/1948</t>
  </si>
  <si>
    <t>Oran (Algérie)</t>
  </si>
  <si>
    <t>Assistante de direction</t>
  </si>
  <si>
    <t>Véronique Louwagie</t>
  </si>
  <si>
    <t>F</t>
  </si>
  <si>
    <t>20/03/1961</t>
  </si>
  <si>
    <t>Buis Sur Damville (Eure)</t>
  </si>
  <si>
    <t>Expert-comptable</t>
  </si>
  <si>
    <t>Lionnel Luca</t>
  </si>
  <si>
    <t>M</t>
  </si>
  <si>
    <t>19/12/1954</t>
  </si>
  <si>
    <t>Boulogne-Billancourt (Hauts-de-Seine)</t>
  </si>
  <si>
    <t>Professeur d'histoire-géographie</t>
  </si>
  <si>
    <t>Victorin Lurel</t>
  </si>
  <si>
    <t>M</t>
  </si>
  <si>
    <t>20/08/1951</t>
  </si>
  <si>
    <t>Vieux-Habitants (Guadeloupe)</t>
  </si>
  <si>
    <t>Fonctionnaire retraité</t>
  </si>
  <si>
    <t>Gilles Lurton</t>
  </si>
  <si>
    <t>M</t>
  </si>
  <si>
    <t>06/07/1963</t>
  </si>
  <si>
    <t>Saint Servan sur mer (Ille-et-Vilaine)</t>
  </si>
  <si>
    <t>Cadre supérieur du secteur privé</t>
  </si>
  <si>
    <t>Jean-Pierre Maggi</t>
  </si>
  <si>
    <t>M</t>
  </si>
  <si>
    <t>27/04/1944</t>
  </si>
  <si>
    <t>Marseille (Bouches-du-Rhône)</t>
  </si>
  <si>
    <t>Maire de Velaux</t>
  </si>
  <si>
    <t>Jean-Philippe Mallé</t>
  </si>
  <si>
    <t>M</t>
  </si>
  <si>
    <t>31/10/1963</t>
  </si>
  <si>
    <t>Bayonne (Pyrénées-Atlantiques)</t>
  </si>
  <si>
    <t>Attaché territorial</t>
  </si>
  <si>
    <t>Noël Mamère</t>
  </si>
  <si>
    <t>M</t>
  </si>
  <si>
    <t>25/12/1948</t>
  </si>
  <si>
    <t>Libourne (Gironde)</t>
  </si>
  <si>
    <t>Journaliste</t>
  </si>
  <si>
    <t>Jean-François Mancel</t>
  </si>
  <si>
    <t>M</t>
  </si>
  <si>
    <t>01/03/1948</t>
  </si>
  <si>
    <t>Beauvais (Oise)</t>
  </si>
  <si>
    <t>Administrateur civil</t>
  </si>
  <si>
    <t>Thierry Mandon</t>
  </si>
  <si>
    <t>M</t>
  </si>
  <si>
    <t>30/12/1957</t>
  </si>
  <si>
    <t>Lausanne (Suisse)</t>
  </si>
  <si>
    <t>Directeur de société</t>
  </si>
  <si>
    <t>Jacqueline Maquet</t>
  </si>
  <si>
    <t>F</t>
  </si>
  <si>
    <t>13/05/1949</t>
  </si>
  <si>
    <t>Estrée Blanche (Pas-de-Calais)</t>
  </si>
  <si>
    <t>Directrice de mission</t>
  </si>
  <si>
    <t>Alain Marc</t>
  </si>
  <si>
    <t>M</t>
  </si>
  <si>
    <t>29/01/1957</t>
  </si>
  <si>
    <t>Paris (XIV) (France)</t>
  </si>
  <si>
    <t>Retraité de l'enseignement</t>
  </si>
  <si>
    <t>Laurent Marcangeli</t>
  </si>
  <si>
    <t>M</t>
  </si>
  <si>
    <t>Ajaccio (Corse-du-Sud)</t>
  </si>
  <si>
    <t>Avocat</t>
  </si>
  <si>
    <t>Marie-Lou Marcel</t>
  </si>
  <si>
    <t>F</t>
  </si>
  <si>
    <t>21/08/1953</t>
  </si>
  <si>
    <t>Estadens (Haute-Garonne)</t>
  </si>
  <si>
    <t>Responsable Ressources Humaines en dispense d'activité</t>
  </si>
  <si>
    <t>Marion Maréchal-Le Pen</t>
  </si>
  <si>
    <t>F</t>
  </si>
  <si>
    <t>Saint-Germain-en-Laye (Yvelines)</t>
  </si>
  <si>
    <t>Etudiante</t>
  </si>
  <si>
    <t>Thierry Mariani</t>
  </si>
  <si>
    <t>M</t>
  </si>
  <si>
    <t>08/08/1958</t>
  </si>
  <si>
    <t>Orange (Vaucluse)</t>
  </si>
  <si>
    <t>Cadre</t>
  </si>
  <si>
    <t>Alfred Marie-Jeanne</t>
  </si>
  <si>
    <t>M</t>
  </si>
  <si>
    <t>15/11/1936</t>
  </si>
  <si>
    <t>Rivière-Pilote (Martinique)</t>
  </si>
  <si>
    <t>Professeur de mathématiques</t>
  </si>
  <si>
    <t>Hervé Mariton</t>
  </si>
  <si>
    <t>M</t>
  </si>
  <si>
    <t>05/11/1958</t>
  </si>
  <si>
    <t>Alger (Algérie)</t>
  </si>
  <si>
    <t>Ingénieur en chef des mines</t>
  </si>
  <si>
    <t>Alain Marleix</t>
  </si>
  <si>
    <t>M</t>
  </si>
  <si>
    <t>02/01/1946</t>
  </si>
  <si>
    <t>Paris (75)</t>
  </si>
  <si>
    <t>Ancien journaliste</t>
  </si>
  <si>
    <t>Olivier Marleix</t>
  </si>
  <si>
    <t>M</t>
  </si>
  <si>
    <t>Boulogne-Billancourt (Hauts-de-Seine)</t>
  </si>
  <si>
    <t>Fonctionnaire de catégorie A</t>
  </si>
  <si>
    <t>Franck Marlin</t>
  </si>
  <si>
    <t>M</t>
  </si>
  <si>
    <t>30/09/1964</t>
  </si>
  <si>
    <t>Orléans (Loiret)</t>
  </si>
  <si>
    <t>Président base plein air et loisirs</t>
  </si>
  <si>
    <t>Jean-René Marsac</t>
  </si>
  <si>
    <t>M</t>
  </si>
  <si>
    <t>21/04/1954</t>
  </si>
  <si>
    <t>Béganne (Morbihan)</t>
  </si>
  <si>
    <t>Cadre</t>
  </si>
  <si>
    <t>Alain Marsaud</t>
  </si>
  <si>
    <t>M</t>
  </si>
  <si>
    <t>08/03/1949</t>
  </si>
  <si>
    <t>Limoges (Haute-Vienne)</t>
  </si>
  <si>
    <t>Magistrat</t>
  </si>
  <si>
    <t>Philippe Martin</t>
  </si>
  <si>
    <t>M</t>
  </si>
  <si>
    <t>22/11/1953</t>
  </si>
  <si>
    <t>La Garenne-Colombes (Hauts-de-Seine)</t>
  </si>
  <si>
    <t>Préfet</t>
  </si>
  <si>
    <t>Philippe Armand Martin</t>
  </si>
  <si>
    <t>M</t>
  </si>
  <si>
    <t>28/04/1949</t>
  </si>
  <si>
    <t>Cumières (Marne)</t>
  </si>
  <si>
    <t>Viticulteur</t>
  </si>
  <si>
    <t>Patrice Martin-Lalande</t>
  </si>
  <si>
    <t>M</t>
  </si>
  <si>
    <t>02/12/1947</t>
  </si>
  <si>
    <t>Grenoble (Isère)</t>
  </si>
  <si>
    <t>Cadre administratif</t>
  </si>
  <si>
    <t>Martine Martinel</t>
  </si>
  <si>
    <t>F</t>
  </si>
  <si>
    <t>26/09/1953</t>
  </si>
  <si>
    <t>Toulouse (Haute-Garonne)</t>
  </si>
  <si>
    <t>Enseignante</t>
  </si>
  <si>
    <t>Alain Marty</t>
  </si>
  <si>
    <t>M</t>
  </si>
  <si>
    <t>07/03/1946</t>
  </si>
  <si>
    <t>Castelnaudary (Aude)</t>
  </si>
  <si>
    <t>Gynécologue obstétricien</t>
  </si>
  <si>
    <t>Frédérique Massat</t>
  </si>
  <si>
    <t>F</t>
  </si>
  <si>
    <t>14/01/1964</t>
  </si>
  <si>
    <t>Toulouse (Haute-Garonne)</t>
  </si>
  <si>
    <t>Fonctionnaire territoriale</t>
  </si>
  <si>
    <t>Véronique Massonneau</t>
  </si>
  <si>
    <t>F</t>
  </si>
  <si>
    <t>17/07/1959</t>
  </si>
  <si>
    <t>Jemappes (Belgique)</t>
  </si>
  <si>
    <t>Employée du secteur privé</t>
  </si>
  <si>
    <t>Jean-Claude Mathis</t>
  </si>
  <si>
    <t>M</t>
  </si>
  <si>
    <t>15/08/1939</t>
  </si>
  <si>
    <t>Bouzonville (Moselle)</t>
  </si>
  <si>
    <t>Directeur de société</t>
  </si>
  <si>
    <t>Sandrine Mazetier</t>
  </si>
  <si>
    <t>F</t>
  </si>
  <si>
    <t>16/12/1966</t>
  </si>
  <si>
    <t>Rodez (Aveyron)</t>
  </si>
  <si>
    <t>Cadre supérieur du secteur privé</t>
  </si>
  <si>
    <t>François de Mazières</t>
  </si>
  <si>
    <t>M</t>
  </si>
  <si>
    <t>22/05/1960</t>
  </si>
  <si>
    <t>Tarbes (Hautes-Pyrénées)</t>
  </si>
  <si>
    <t>Grand corps de l'État</t>
  </si>
  <si>
    <t>Michel Ménard</t>
  </si>
  <si>
    <t>M</t>
  </si>
  <si>
    <t>20/05/1961</t>
  </si>
  <si>
    <t>Saint-Berthevin-la-Tannière (Mayenne)</t>
  </si>
  <si>
    <t>Professeur des écoles</t>
  </si>
  <si>
    <t>Patrick Mennucci</t>
  </si>
  <si>
    <t>M</t>
  </si>
  <si>
    <t>08/04/1955</t>
  </si>
  <si>
    <t>Marseille (Bouches-du-Rhône)</t>
  </si>
  <si>
    <t>Cadre du secteur privé</t>
  </si>
  <si>
    <t>Damien Meslot</t>
  </si>
  <si>
    <t>M</t>
  </si>
  <si>
    <t>11/11/1964</t>
  </si>
  <si>
    <t>Belfort (Territoire-de-Belfort)</t>
  </si>
  <si>
    <t>Cadre bancaire</t>
  </si>
  <si>
    <t>Kléber Mesquida</t>
  </si>
  <si>
    <t>M</t>
  </si>
  <si>
    <t>03/08/1945</t>
  </si>
  <si>
    <t>Douaouda (Algérie)</t>
  </si>
  <si>
    <t>Ingénieur</t>
  </si>
  <si>
    <t>Philippe Meunier</t>
  </si>
  <si>
    <t>M</t>
  </si>
  <si>
    <t>16/03/1966</t>
  </si>
  <si>
    <t>Bron (Rhône)</t>
  </si>
  <si>
    <t>Directeur de cabinet</t>
  </si>
  <si>
    <t>Jean-Claude Mignon</t>
  </si>
  <si>
    <t>M</t>
  </si>
  <si>
    <t>02/02/1950</t>
  </si>
  <si>
    <t>Corbeil-Essonnes (Essonne)</t>
  </si>
  <si>
    <t>Ancien chef d'entreprise</t>
  </si>
  <si>
    <t>Jacques Moignard</t>
  </si>
  <si>
    <t>M</t>
  </si>
  <si>
    <t>08/08/1951</t>
  </si>
  <si>
    <t>Montauban (Tarn-et-Garonne)</t>
  </si>
  <si>
    <t>Retraité de l'éducation spécialisée</t>
  </si>
  <si>
    <t>Paul Molac</t>
  </si>
  <si>
    <t>M</t>
  </si>
  <si>
    <t>21/05/1962</t>
  </si>
  <si>
    <t>Ploërmel (Morbihan)</t>
  </si>
  <si>
    <t>Professeur du secondaire</t>
  </si>
  <si>
    <t>Pierre Morange</t>
  </si>
  <si>
    <t>M</t>
  </si>
  <si>
    <t>08/09/1956</t>
  </si>
  <si>
    <t>Clermont-Ferrand (Puy-de-Dôme)</t>
  </si>
  <si>
    <t>Médecin généraliste</t>
  </si>
  <si>
    <t>Yannick Moreau</t>
  </si>
  <si>
    <t>M</t>
  </si>
  <si>
    <t>Nantes (Loire-Atlantique)</t>
  </si>
  <si>
    <t>Directeur de projets Vendée Globe</t>
  </si>
  <si>
    <t>Pierre Morel-A-L</t>
  </si>
  <si>
    <t>M</t>
  </si>
  <si>
    <t>21/12/1958</t>
  </si>
  <si>
    <t>Strasbourg (Bas-Rhin)</t>
  </si>
  <si>
    <t>Avocat</t>
  </si>
  <si>
    <t>Hervé Morin</t>
  </si>
  <si>
    <t>M</t>
  </si>
  <si>
    <t>17/08/1961</t>
  </si>
  <si>
    <t>Pont-Audemer (Eure)</t>
  </si>
  <si>
    <t>Administrateur à l'Assemblée nationale</t>
  </si>
  <si>
    <t>Pierre Moscovici</t>
  </si>
  <si>
    <t>M</t>
  </si>
  <si>
    <t>16/09/1957</t>
  </si>
  <si>
    <t>Paris (75)</t>
  </si>
  <si>
    <t>Conseiller maître à la cour des comptes</t>
  </si>
  <si>
    <t>Alain Moyne-Bressand</t>
  </si>
  <si>
    <t>M</t>
  </si>
  <si>
    <t>30/07/1945</t>
  </si>
  <si>
    <t>Jallieu (Isère)</t>
  </si>
  <si>
    <t>Chef d'entreprise</t>
  </si>
  <si>
    <t>Pierre-Alain Muet</t>
  </si>
  <si>
    <t>M</t>
  </si>
  <si>
    <t>01/01/1945</t>
  </si>
  <si>
    <t>Lyon  (Rhône)</t>
  </si>
  <si>
    <t>Inspecteur général des finances honoraire</t>
  </si>
  <si>
    <t>Jacques Myard</t>
  </si>
  <si>
    <t>M</t>
  </si>
  <si>
    <t>14/08/1947</t>
  </si>
  <si>
    <t>Lyon (Rhône)</t>
  </si>
  <si>
    <t>Conseiller des affaires étrangères</t>
  </si>
  <si>
    <t>Dominique Nachury</t>
  </si>
  <si>
    <t>F</t>
  </si>
  <si>
    <t>01/06/1951</t>
  </si>
  <si>
    <t>Chambéry (Savoie)</t>
  </si>
  <si>
    <t>Juriste</t>
  </si>
  <si>
    <t>Philippe Nauche</t>
  </si>
  <si>
    <t>M</t>
  </si>
  <si>
    <t>15/07/1957</t>
  </si>
  <si>
    <t>Brive (Corrèze)</t>
  </si>
  <si>
    <t>Médecin hospitalier</t>
  </si>
  <si>
    <t>Yves Nicolin</t>
  </si>
  <si>
    <t>M</t>
  </si>
  <si>
    <t>05/03/1963</t>
  </si>
  <si>
    <t>Coteau (Loire)</t>
  </si>
  <si>
    <t>Avocat</t>
  </si>
  <si>
    <t>Nathalie Nieson</t>
  </si>
  <si>
    <t>F</t>
  </si>
  <si>
    <t>26/03/1969</t>
  </si>
  <si>
    <t>Lyon (Rhône)</t>
  </si>
  <si>
    <t>Comptable</t>
  </si>
  <si>
    <t>Jean-Philippe Nilor</t>
  </si>
  <si>
    <t>M</t>
  </si>
  <si>
    <t>15/05/1965</t>
  </si>
  <si>
    <t>Fort-de-France (Martinique)</t>
  </si>
  <si>
    <t>Collaborateur parlementaire</t>
  </si>
  <si>
    <t>Philippe Noguès</t>
  </si>
  <si>
    <t>M</t>
  </si>
  <si>
    <t>07/05/1955</t>
  </si>
  <si>
    <t>Malestroit (Morbihan)</t>
  </si>
  <si>
    <t>Cadre du secteur privé</t>
  </si>
  <si>
    <t>Robert Olive</t>
  </si>
  <si>
    <t>M</t>
  </si>
  <si>
    <t>16/07/1950</t>
  </si>
  <si>
    <t>Villemolaque (Pyrénées-Orientales)</t>
  </si>
  <si>
    <t>Maire de Saint-Féliu-d'Amont</t>
  </si>
  <si>
    <t>Maud Olivier</t>
  </si>
  <si>
    <t>F</t>
  </si>
  <si>
    <t>20/02/1953</t>
  </si>
  <si>
    <t>Boulogne (Hauts-de-Seine)</t>
  </si>
  <si>
    <t>Cadre du secteur privé</t>
  </si>
  <si>
    <t>Patrick Ollier</t>
  </si>
  <si>
    <t>M</t>
  </si>
  <si>
    <t>17/12/1944</t>
  </si>
  <si>
    <t>Périgueux (Dordogne)</t>
  </si>
  <si>
    <t>Cadre de société</t>
  </si>
  <si>
    <t>Dominique Orliac</t>
  </si>
  <si>
    <t>F</t>
  </si>
  <si>
    <t>15/03/1952</t>
  </si>
  <si>
    <t>Palaiseau (Hauts-de-Seine)</t>
  </si>
  <si>
    <t>Médecin</t>
  </si>
  <si>
    <t>Monique Orphé</t>
  </si>
  <si>
    <t>F</t>
  </si>
  <si>
    <t>15/10/1964</t>
  </si>
  <si>
    <t>Saint-Denis (Réunion)</t>
  </si>
  <si>
    <t>Enseignante-directrice d'école</t>
  </si>
  <si>
    <t>Michel Pajon</t>
  </si>
  <si>
    <t>M</t>
  </si>
  <si>
    <t>30/06/1949</t>
  </si>
  <si>
    <t>Drancy (Seine-Saint-Denis)</t>
  </si>
  <si>
    <t>Maître de conférences en économie (Paris I)</t>
  </si>
  <si>
    <t>Bertrand Pancher</t>
  </si>
  <si>
    <t>M</t>
  </si>
  <si>
    <t>05/06/1958</t>
  </si>
  <si>
    <t>Saint-Mihiel (Meuse)</t>
  </si>
  <si>
    <t>Directeur du développement</t>
  </si>
  <si>
    <t>Luce Pane</t>
  </si>
  <si>
    <t>F</t>
  </si>
  <si>
    <t>28/09/1955</t>
  </si>
  <si>
    <t>Lillebonne (Seine-Maritime)</t>
  </si>
  <si>
    <t>Fonctionnaire de catégorie A</t>
  </si>
  <si>
    <t>Christian Paul</t>
  </si>
  <si>
    <t>M</t>
  </si>
  <si>
    <t>23/03/1960</t>
  </si>
  <si>
    <t>Clermont-Ferrand (Puy-de-Dôme)</t>
  </si>
  <si>
    <t>Administrateur civil</t>
  </si>
  <si>
    <t>Rémi Pauvros</t>
  </si>
  <si>
    <t>M</t>
  </si>
  <si>
    <t>01/07/1952</t>
  </si>
  <si>
    <t>Hautmont (Nord)</t>
  </si>
  <si>
    <t>Autre profession</t>
  </si>
  <si>
    <t>Valérie Pécresse</t>
  </si>
  <si>
    <t>F</t>
  </si>
  <si>
    <t>14/07/1967</t>
  </si>
  <si>
    <t>Neuilly-sur-Seine (Hauts-de-Seine)</t>
  </si>
  <si>
    <t>Maître des requêtes au Conseil d'État</t>
  </si>
  <si>
    <t>Germinal Peiro</t>
  </si>
  <si>
    <t>M</t>
  </si>
  <si>
    <t>15/09/1953</t>
  </si>
  <si>
    <t>Lézignan-Corbières (Aude)</t>
  </si>
  <si>
    <t>Instituteur</t>
  </si>
  <si>
    <t>Jacques Pélissard</t>
  </si>
  <si>
    <t>M</t>
  </si>
  <si>
    <t>20/03/1946</t>
  </si>
  <si>
    <t>Lyon (Rhône)</t>
  </si>
  <si>
    <t>Avocat</t>
  </si>
  <si>
    <t>Hervé Pellois</t>
  </si>
  <si>
    <t>M</t>
  </si>
  <si>
    <t>17/04/1951</t>
  </si>
  <si>
    <t>La Chapelle Blanche (Côtes-d'Armor)</t>
  </si>
  <si>
    <t>Cadre supérieur du secteur privé</t>
  </si>
  <si>
    <t>Jean-Claude Perez</t>
  </si>
  <si>
    <t>M</t>
  </si>
  <si>
    <t>31/03/1964</t>
  </si>
  <si>
    <t>Carcassonne (Aude)</t>
  </si>
  <si>
    <t>Secrétaire de mairie</t>
  </si>
  <si>
    <t>Bernard Perrut</t>
  </si>
  <si>
    <t>M</t>
  </si>
  <si>
    <t>24/01/1957</t>
  </si>
  <si>
    <t>Villefranche-sur-Saône (Rhône)</t>
  </si>
  <si>
    <t>Avocat</t>
  </si>
  <si>
    <t>Edouard Philippe</t>
  </si>
  <si>
    <t>M</t>
  </si>
  <si>
    <t>Rouen (Seine-Maritime)</t>
  </si>
  <si>
    <t>Avocat</t>
  </si>
  <si>
    <t>Sébastien Pietrasanta</t>
  </si>
  <si>
    <t>M</t>
  </si>
  <si>
    <t>Asnières (Hauts-de-Seine)</t>
  </si>
  <si>
    <t>Professeur du secondaire</t>
  </si>
  <si>
    <t>Martine Pinville</t>
  </si>
  <si>
    <t>F</t>
  </si>
  <si>
    <t>23/10/1958</t>
  </si>
  <si>
    <t>Angoulême (Charente)</t>
  </si>
  <si>
    <t>Retraitée de la fonction publique</t>
  </si>
  <si>
    <t>Christine Pires Beaune</t>
  </si>
  <si>
    <t>F</t>
  </si>
  <si>
    <t>06/10/1964</t>
  </si>
  <si>
    <t>Saint Georges de Mons (Puy-de-Dôme)</t>
  </si>
  <si>
    <t>Fonctionnaire de catégorie A</t>
  </si>
  <si>
    <t>Michel Piron</t>
  </si>
  <si>
    <t>M</t>
  </si>
  <si>
    <t>15/03/1943</t>
  </si>
  <si>
    <t>Saumur (Maine-et-Loire)</t>
  </si>
  <si>
    <t>Enseignant, puis chef d'entreprise</t>
  </si>
  <si>
    <t>Philippe Plisson</t>
  </si>
  <si>
    <t>M</t>
  </si>
  <si>
    <t>12/01/1951</t>
  </si>
  <si>
    <t>Cauderan (Gironde)</t>
  </si>
  <si>
    <t>Retraité de l'enseignement</t>
  </si>
  <si>
    <t>Elisabeth Pochon</t>
  </si>
  <si>
    <t>F</t>
  </si>
  <si>
    <t>19/04/1955</t>
  </si>
  <si>
    <t>Constantine (Algérie)</t>
  </si>
  <si>
    <t>Conseillère principale d'éducation</t>
  </si>
  <si>
    <t>Jean-Frédéric Poisson</t>
  </si>
  <si>
    <t>M</t>
  </si>
  <si>
    <t>22/01/1963</t>
  </si>
  <si>
    <t>Belfort (Territoire-de-Belfort)</t>
  </si>
  <si>
    <t>Chef d'entreprise</t>
  </si>
  <si>
    <t>Bérengère Poletti</t>
  </si>
  <si>
    <t>F</t>
  </si>
  <si>
    <t>14/10/1959</t>
  </si>
  <si>
    <t>Biencourt-sur-Orge (Meuse)</t>
  </si>
  <si>
    <t>Sage-femme</t>
  </si>
  <si>
    <t>Napole Polutélé</t>
  </si>
  <si>
    <t>M</t>
  </si>
  <si>
    <t>25/06/1965</t>
  </si>
  <si>
    <t>Mua (Wallis-et-Futuna)</t>
  </si>
  <si>
    <t>Enseignant</t>
  </si>
  <si>
    <t>Barbara Pompili</t>
  </si>
  <si>
    <t>F</t>
  </si>
  <si>
    <t>Bois-Bernard (Pas-de-Calais)</t>
  </si>
  <si>
    <t>Assistante parlementaire</t>
  </si>
  <si>
    <t>Axel Poniatowski</t>
  </si>
  <si>
    <t>M</t>
  </si>
  <si>
    <t>03/08/1951</t>
  </si>
  <si>
    <t>Rabat (Maroc)</t>
  </si>
  <si>
    <t>Directeur de société</t>
  </si>
  <si>
    <t>Josette Pons</t>
  </si>
  <si>
    <t>F</t>
  </si>
  <si>
    <t>12/12/1947</t>
  </si>
  <si>
    <t>Saint-Cyr-sur-Mer (Var)</t>
  </si>
  <si>
    <t>Maire, conseillère générale Le Beausset</t>
  </si>
  <si>
    <t>Pascal Popelin</t>
  </si>
  <si>
    <t>M</t>
  </si>
  <si>
    <t>27/02/1967</t>
  </si>
  <si>
    <t>Paris (75)</t>
  </si>
  <si>
    <t>Fonctionnaire de catégorie A</t>
  </si>
  <si>
    <t>Dominique Potier</t>
  </si>
  <si>
    <t>M</t>
  </si>
  <si>
    <t>17/03/1964</t>
  </si>
  <si>
    <t>Toul (Meurthe-et-Moselle)</t>
  </si>
  <si>
    <t>Agriculteur-propriétaire exploitant</t>
  </si>
  <si>
    <t>Émilienne Poumirol</t>
  </si>
  <si>
    <t>F</t>
  </si>
  <si>
    <t>25/07/1950</t>
  </si>
  <si>
    <t>Varilhes (Ariège)</t>
  </si>
  <si>
    <t>Médecin</t>
  </si>
  <si>
    <t>Michel Pouzol</t>
  </si>
  <si>
    <t>M</t>
  </si>
  <si>
    <t>05/07/1962</t>
  </si>
  <si>
    <t>Clermont-Ferrand (Puy-de-Dôme)</t>
  </si>
  <si>
    <t>Cadre supérieur du secteur public</t>
  </si>
  <si>
    <t>Patrice Prat</t>
  </si>
  <si>
    <t>M</t>
  </si>
  <si>
    <t>28/11/1965</t>
  </si>
  <si>
    <t>Bagnols-sur-Cèze (Gard)</t>
  </si>
  <si>
    <t>Profession libérale</t>
  </si>
  <si>
    <t>Christophe Premat</t>
  </si>
  <si>
    <t>M</t>
  </si>
  <si>
    <t>Annecy (Haute-Savoie)</t>
  </si>
  <si>
    <t>Enseignant-chercheur</t>
  </si>
  <si>
    <t>Christophe Priou</t>
  </si>
  <si>
    <t>M</t>
  </si>
  <si>
    <t>02/05/1958</t>
  </si>
  <si>
    <t>Nantes (Loire-Atlantique)</t>
  </si>
  <si>
    <t>Cadre de chambre de commerce et d'industrie </t>
  </si>
  <si>
    <t>Joaquim Pueyo</t>
  </si>
  <si>
    <t>M</t>
  </si>
  <si>
    <t>30/05/1950</t>
  </si>
  <si>
    <t>Alençon (Orne)</t>
  </si>
  <si>
    <t>Retraité de la fonction publique</t>
  </si>
  <si>
    <t>François Pupponi</t>
  </si>
  <si>
    <t>M</t>
  </si>
  <si>
    <t>31/07/1962</t>
  </si>
  <si>
    <t>Nantua (Ain)</t>
  </si>
  <si>
    <t>Administrateur des Finances publiques adjoint</t>
  </si>
  <si>
    <t>Didier Quentin</t>
  </si>
  <si>
    <t>M</t>
  </si>
  <si>
    <t>23/12/1946</t>
  </si>
  <si>
    <t>Royan (Charente-Maritime)</t>
  </si>
  <si>
    <t>Ministre plénipotentiaire</t>
  </si>
  <si>
    <t>Catherine Quéré</t>
  </si>
  <si>
    <t>F</t>
  </si>
  <si>
    <t>16/03/1948</t>
  </si>
  <si>
    <t>Angoulème (Charente)</t>
  </si>
  <si>
    <t> Viticultrice</t>
  </si>
  <si>
    <t>Valérie Rabault</t>
  </si>
  <si>
    <t>F</t>
  </si>
  <si>
    <t>L'hay les Roses (Val-de-Marne)</t>
  </si>
  <si>
    <t>Ingénieure</t>
  </si>
  <si>
    <t>Monique Rabin</t>
  </si>
  <si>
    <t>F</t>
  </si>
  <si>
    <t>02/07/1954</t>
  </si>
  <si>
    <t>Laval (Mayenne)</t>
  </si>
  <si>
    <t>Retraitée de la fonction publique </t>
  </si>
  <si>
    <t>Dominique Raimbourg</t>
  </si>
  <si>
    <t>M</t>
  </si>
  <si>
    <t>28/04/1950</t>
  </si>
  <si>
    <t>Boulogne (Hauts-de-Seine)</t>
  </si>
  <si>
    <t>Avocat</t>
  </si>
  <si>
    <t>Marie Récalde</t>
  </si>
  <si>
    <t>F</t>
  </si>
  <si>
    <t>12/03/1965</t>
  </si>
  <si>
    <t>Langon (Gironde)</t>
  </si>
  <si>
    <t>Urbaniste</t>
  </si>
  <si>
    <t>Frédéric Reiss</t>
  </si>
  <si>
    <t>M</t>
  </si>
  <si>
    <t>12/11/1949</t>
  </si>
  <si>
    <t>Haguenau (Bas-Rhin)</t>
  </si>
  <si>
    <t>Agrégé de mathématiques</t>
  </si>
  <si>
    <t>Jean-Luc Reitzer</t>
  </si>
  <si>
    <t>M</t>
  </si>
  <si>
    <t>29/12/1951</t>
  </si>
  <si>
    <t>Altkirch (Haut-Rhin)</t>
  </si>
  <si>
    <t>Cadre d'entreprise chargé des relations sociales</t>
  </si>
  <si>
    <t>Marie-Line Reynaud</t>
  </si>
  <si>
    <t>F</t>
  </si>
  <si>
    <t>17/07/1954</t>
  </si>
  <si>
    <t>Barbezieux (Charente)</t>
  </si>
  <si>
    <t>Conseillère technique au centre d'information des droits de la femme</t>
  </si>
  <si>
    <t>Bernard Reynès</t>
  </si>
  <si>
    <t>M</t>
  </si>
  <si>
    <t>18/10/1953</t>
  </si>
  <si>
    <t>Meknès (Maroc)</t>
  </si>
  <si>
    <t>Chirurgien-Dentiste</t>
  </si>
  <si>
    <t>Franck Reynier</t>
  </si>
  <si>
    <t>M</t>
  </si>
  <si>
    <t>20/10/1965</t>
  </si>
  <si>
    <t>Montélimar (Drôme)</t>
  </si>
  <si>
    <t>Informaticien</t>
  </si>
  <si>
    <t>Arnaud Richard</t>
  </si>
  <si>
    <t>M</t>
  </si>
  <si>
    <t>Rouen (Seine-Maritime)</t>
  </si>
  <si>
    <t>Responsable de relations institutionnelles</t>
  </si>
  <si>
    <t>Franck Riester</t>
  </si>
  <si>
    <t>M</t>
  </si>
  <si>
    <t>Paris 15ème (75)</t>
  </si>
  <si>
    <t>Chef d'entreprise</t>
  </si>
  <si>
    <t>Eduardo Rihan Cypel</t>
  </si>
  <si>
    <t>M</t>
  </si>
  <si>
    <t>Porto Alegre (Brésil)</t>
  </si>
  <si>
    <t>Cadre</t>
  </si>
  <si>
    <t>Thierry Robert</t>
  </si>
  <si>
    <t>M</t>
  </si>
  <si>
    <t>Saint-Denis (Réunion)</t>
  </si>
  <si>
    <t>Industriel-Chef d'entreprise</t>
  </si>
  <si>
    <t>Denys Robiliard</t>
  </si>
  <si>
    <t>M</t>
  </si>
  <si>
    <t>22/07/1960</t>
  </si>
  <si>
    <t>Rouen (Seine-Maritime)</t>
  </si>
  <si>
    <t>Avocat</t>
  </si>
  <si>
    <t>Arnaud Robinet</t>
  </si>
  <si>
    <t>M</t>
  </si>
  <si>
    <t>Reims (Marne)</t>
  </si>
  <si>
    <t>Enseignant - Chercheur - Praticien hospitalier</t>
  </si>
  <si>
    <t>Camille de Rocca Serra</t>
  </si>
  <si>
    <t>M</t>
  </si>
  <si>
    <t>21/05/1954</t>
  </si>
  <si>
    <t>Porto-Vecchio (Corse-du-Sud)</t>
  </si>
  <si>
    <t>Maire Porto-Vecchio</t>
  </si>
  <si>
    <t>François Rochebloine</t>
  </si>
  <si>
    <t>M</t>
  </si>
  <si>
    <t>31/10/1945</t>
  </si>
  <si>
    <t>Saint-Chamond (Loire)</t>
  </si>
  <si>
    <t>Directeur commercial</t>
  </si>
  <si>
    <t>Alain Rodet</t>
  </si>
  <si>
    <t>M</t>
  </si>
  <si>
    <t>04/06/1944</t>
  </si>
  <si>
    <t>Dieulefit (Drôme)</t>
  </si>
  <si>
    <t>Économiste</t>
  </si>
  <si>
    <t>Marcel Rogemont</t>
  </si>
  <si>
    <t>M</t>
  </si>
  <si>
    <t>03/01/1948</t>
  </si>
  <si>
    <t>Coye La Foret (Oise)</t>
  </si>
  <si>
    <t>Cadre</t>
  </si>
  <si>
    <t>Sophie Rohfritsch</t>
  </si>
  <si>
    <t>F</t>
  </si>
  <si>
    <t>27/08/1962</t>
  </si>
  <si>
    <t>Grenoble (Isère)</t>
  </si>
  <si>
    <t>Juriste</t>
  </si>
  <si>
    <t>Frédéric Roig</t>
  </si>
  <si>
    <t>M</t>
  </si>
  <si>
    <t>18/05/1969</t>
  </si>
  <si>
    <t>Montpellier (Hérault)</t>
  </si>
  <si>
    <t>Permanent politique</t>
  </si>
  <si>
    <t>Barbara Romagnan</t>
  </si>
  <si>
    <t>F</t>
  </si>
  <si>
    <t>Annecy (Haute-Savoie)</t>
  </si>
  <si>
    <t>Professeur du secondaire </t>
  </si>
  <si>
    <t>Bernard Roman</t>
  </si>
  <si>
    <t>M</t>
  </si>
  <si>
    <t>15/07/1952</t>
  </si>
  <si>
    <t>Lille (Nord)</t>
  </si>
  <si>
    <t>Avocat, administrateur territorial</t>
  </si>
  <si>
    <t>Gwendal Rouillard</t>
  </si>
  <si>
    <t>M</t>
  </si>
  <si>
    <t>Pontivy (Morbihan)</t>
  </si>
  <si>
    <t>Cadre supérieur du secteur privé</t>
  </si>
  <si>
    <t>Jean-Louis Roumegas</t>
  </si>
  <si>
    <t>M</t>
  </si>
  <si>
    <t>06/06/1962</t>
  </si>
  <si>
    <t>Alger (Algérie)</t>
  </si>
  <si>
    <t>Enseignant 1er deg.-directeur école</t>
  </si>
  <si>
    <t>René Rouquet</t>
  </si>
  <si>
    <t>M</t>
  </si>
  <si>
    <t>15/02/1946</t>
  </si>
  <si>
    <t>Charenton-le-Pont (Val-de-Marne)</t>
  </si>
  <si>
    <t>Électromécanicien</t>
  </si>
  <si>
    <t>Alain Rousset</t>
  </si>
  <si>
    <t>M</t>
  </si>
  <si>
    <t>16/02/1951</t>
  </si>
  <si>
    <t>Chazelles-sur-Lyon (Loire)</t>
  </si>
  <si>
    <t>Cadre supérieur du secteur privé</t>
  </si>
  <si>
    <t>François de Rugy</t>
  </si>
  <si>
    <t>M</t>
  </si>
  <si>
    <t>Nantes (Loire-Atlantique)</t>
  </si>
  <si>
    <t>Assistant parlementaire</t>
  </si>
  <si>
    <t>Martial Saddier</t>
  </si>
  <si>
    <t>M</t>
  </si>
  <si>
    <t>15/10/1969</t>
  </si>
  <si>
    <t>Bonneville (Haute-Savoie)</t>
  </si>
  <si>
    <t>Cadre à la Chambre d'agriculture d'Annecy</t>
  </si>
  <si>
    <t>Boinali Said</t>
  </si>
  <si>
    <t>M</t>
  </si>
  <si>
    <t>25/09/1960</t>
  </si>
  <si>
    <t>Dzaoudzi (Mayotte)</t>
  </si>
  <si>
    <t>Enseignant du 1er degré</t>
  </si>
  <si>
    <t>Stéphane Saint-André</t>
  </si>
  <si>
    <t>M</t>
  </si>
  <si>
    <t>21/05/1964</t>
  </si>
  <si>
    <t>Saint-Omer (Pas-de-Calais)</t>
  </si>
  <si>
    <t>Contractuel dans la Fonction publique territoriale</t>
  </si>
  <si>
    <t>Paul Salen</t>
  </si>
  <si>
    <t>M</t>
  </si>
  <si>
    <t>17/06/1949</t>
  </si>
  <si>
    <t>Veauche (Loire)</t>
  </si>
  <si>
    <t>Retraité</t>
  </si>
  <si>
    <t>Rudy Salles</t>
  </si>
  <si>
    <t>M</t>
  </si>
  <si>
    <t>30/07/1954</t>
  </si>
  <si>
    <t>Nice (Alpes-Maritimes)</t>
  </si>
  <si>
    <t>Avocat</t>
  </si>
  <si>
    <t>Nicolas Sansu</t>
  </si>
  <si>
    <t>M</t>
  </si>
  <si>
    <t>17/06/1968</t>
  </si>
  <si>
    <t>Vierzon (Cher)</t>
  </si>
  <si>
    <t>Permanent politique</t>
  </si>
  <si>
    <t>Béatrice Santais</t>
  </si>
  <si>
    <t>F</t>
  </si>
  <si>
    <t>17/09/1964</t>
  </si>
  <si>
    <t>Montmélian (Savoie)</t>
  </si>
  <si>
    <t>Retraitée de la fonction publique</t>
  </si>
  <si>
    <t>André Santini</t>
  </si>
  <si>
    <t>M</t>
  </si>
  <si>
    <t>20/10/1940</t>
  </si>
  <si>
    <t>Paris (75)</t>
  </si>
  <si>
    <t>Maître de conférences à l'Université</t>
  </si>
  <si>
    <t>Eva Sas</t>
  </si>
  <si>
    <t>F</t>
  </si>
  <si>
    <t>Nice (Alpes-Maritimes)</t>
  </si>
  <si>
    <t>Cadre supérieur du secteur privé</t>
  </si>
  <si>
    <t>Odile Saugues</t>
  </si>
  <si>
    <t>F</t>
  </si>
  <si>
    <t>26/01/1943</t>
  </si>
  <si>
    <t>Clermont-Ferrand (Puy-de-Dôme)</t>
  </si>
  <si>
    <t>Dessinatrice industrielle Michelin</t>
  </si>
  <si>
    <t>François Sauvadet</t>
  </si>
  <si>
    <t>M</t>
  </si>
  <si>
    <t>20/04/1953</t>
  </si>
  <si>
    <t>Dijon (Côte-d'Or)</t>
  </si>
  <si>
    <t>Journaliste</t>
  </si>
  <si>
    <t>Gilbert Sauvan</t>
  </si>
  <si>
    <t>M</t>
  </si>
  <si>
    <t>15/07/1956</t>
  </si>
  <si>
    <t>Peyroules (Alpes-de-Haute-Provence)</t>
  </si>
  <si>
    <t>Fonctionnaire de catégorie B</t>
  </si>
  <si>
    <t>Gilles Savary</t>
  </si>
  <si>
    <t>M</t>
  </si>
  <si>
    <t>06/12/1954</t>
  </si>
  <si>
    <t>Oradour-sur-Vayres (Haute-Vienne)</t>
  </si>
  <si>
    <t>Consultant affaires européennes</t>
  </si>
  <si>
    <t>François Scellier</t>
  </si>
  <si>
    <t>M</t>
  </si>
  <si>
    <t>07/05/1936</t>
  </si>
  <si>
    <t>Amiens (Somme)</t>
  </si>
  <si>
    <t>Directeur divisionnaire des impôts honoraire</t>
  </si>
  <si>
    <t>Claudine Schmid</t>
  </si>
  <si>
    <t>F</t>
  </si>
  <si>
    <t>13/09/1955</t>
  </si>
  <si>
    <t>Saint-Julien-en-Genevois (Haute-Savoie)</t>
  </si>
  <si>
    <t>Président Union des Français de l'Etranger</t>
  </si>
  <si>
    <t>André Schneider</t>
  </si>
  <si>
    <t>M</t>
  </si>
  <si>
    <t>03/01/1947</t>
  </si>
  <si>
    <t>Strasbourg (Bas-Rhin)</t>
  </si>
  <si>
    <t>Principal de collège retraité</t>
  </si>
  <si>
    <t>Roger-Gérard Schwartzenberg</t>
  </si>
  <si>
    <t>M</t>
  </si>
  <si>
    <t>17/04/1943</t>
  </si>
  <si>
    <t>Pau (Pyrénées-Atlantiques)</t>
  </si>
  <si>
    <t>Professeur d'Université</t>
  </si>
  <si>
    <t>Gérard Sebaoun</t>
  </si>
  <si>
    <t>M</t>
  </si>
  <si>
    <t>28/11/1950</t>
  </si>
  <si>
    <t>Alger (Algérie)</t>
  </si>
  <si>
    <t>Médecin</t>
  </si>
  <si>
    <t>Jean-Marie Sermier</t>
  </si>
  <si>
    <t>M</t>
  </si>
  <si>
    <t>05/03/1961</t>
  </si>
  <si>
    <t>Nozeroy (Jura)</t>
  </si>
  <si>
    <t>Viticulteur</t>
  </si>
  <si>
    <t>Gabriel Serville</t>
  </si>
  <si>
    <t>M</t>
  </si>
  <si>
    <t>27/09/1959</t>
  </si>
  <si>
    <t>Cayenne (Guyane)</t>
  </si>
  <si>
    <t>Professeur de Mathématiques - Proviseur </t>
  </si>
  <si>
    <t>Fernand Siré</t>
  </si>
  <si>
    <t>M</t>
  </si>
  <si>
    <t>31/03/1945</t>
  </si>
  <si>
    <t>Saint-Laurent-de-la-Salanque (Pyrénées-Orientales)</t>
  </si>
  <si>
    <t>Médecin retraité</t>
  </si>
  <si>
    <t>Christophe Sirugue</t>
  </si>
  <si>
    <t>M</t>
  </si>
  <si>
    <t>14/08/1966</t>
  </si>
  <si>
    <t>Autun (Saône-et-Loire)</t>
  </si>
  <si>
    <t>Cadre supérieur du secteur privé</t>
  </si>
  <si>
    <t>Thierry Solère</t>
  </si>
  <si>
    <t>M</t>
  </si>
  <si>
    <t>Nantes (Loire-Atlantique)</t>
  </si>
  <si>
    <t>Profession libérale</t>
  </si>
  <si>
    <t>Julie Sommaruga</t>
  </si>
  <si>
    <t>F</t>
  </si>
  <si>
    <t>Nice (Alpes-Maritimes)</t>
  </si>
  <si>
    <t>Collaboratrice dans une entreprise publique</t>
  </si>
  <si>
    <t>Michel Sordi</t>
  </si>
  <si>
    <t>M</t>
  </si>
  <si>
    <t>09/11/1953</t>
  </si>
  <si>
    <t>Mulhouse (Haut-Rhin)</t>
  </si>
  <si>
    <t>Cadre d'entreprise</t>
  </si>
  <si>
    <t>Éric Straumann</t>
  </si>
  <si>
    <t>M</t>
  </si>
  <si>
    <t>17/08/1964</t>
  </si>
  <si>
    <t>Colmar (Haut-Rhin)</t>
  </si>
  <si>
    <t>Professeur agrégé</t>
  </si>
  <si>
    <t>Claude Sturni</t>
  </si>
  <si>
    <t>M</t>
  </si>
  <si>
    <t>25/08/1962</t>
  </si>
  <si>
    <t>Haguenau (Bas-Rhin)</t>
  </si>
  <si>
    <t>Autre profession</t>
  </si>
  <si>
    <t>Alain Suguenot</t>
  </si>
  <si>
    <t>M</t>
  </si>
  <si>
    <t>17/09/1951</t>
  </si>
  <si>
    <t>Troyes (Aube)</t>
  </si>
  <si>
    <t>Avocat</t>
  </si>
  <si>
    <t>Michèle Tabarot</t>
  </si>
  <si>
    <t>F</t>
  </si>
  <si>
    <t>13/10/1962</t>
  </si>
  <si>
    <t>Alicante (Espagne)</t>
  </si>
  <si>
    <t>Chef d'entreprise</t>
  </si>
  <si>
    <t>Jonas Tahuaitu</t>
  </si>
  <si>
    <t>M</t>
  </si>
  <si>
    <t>16/08/1944</t>
  </si>
  <si>
    <t>Papearii (Polynésie Française)</t>
  </si>
  <si>
    <t>Retraité de la fonction publique</t>
  </si>
  <si>
    <t>Suzanne Tallard</t>
  </si>
  <si>
    <t>F</t>
  </si>
  <si>
    <t>19/06/1943</t>
  </si>
  <si>
    <t>La Rochelle (Charente-Maritime)</t>
  </si>
  <si>
    <t>Retraitée de l'enseignement</t>
  </si>
  <si>
    <t>Lionel Tardy</t>
  </si>
  <si>
    <t>M</t>
  </si>
  <si>
    <t>07/06/1966</t>
  </si>
  <si>
    <t>Annecy (Haute-Savoie)</t>
  </si>
  <si>
    <t>Gérant d'entreprise</t>
  </si>
  <si>
    <t>Jean-Charles Taugourdeau</t>
  </si>
  <si>
    <t>M</t>
  </si>
  <si>
    <t>17/07/1953</t>
  </si>
  <si>
    <t>Dreux (Eure-et-Loir)</t>
  </si>
  <si>
    <t>Chef d'entreprise</t>
  </si>
  <si>
    <t>Guy Teissier</t>
  </si>
  <si>
    <t>M</t>
  </si>
  <si>
    <t>04/04/1945</t>
  </si>
  <si>
    <t>Marseille (Bouches-du-Rhône)</t>
  </si>
  <si>
    <t>Administrateur de biens</t>
  </si>
  <si>
    <t>Pascal Terrasse</t>
  </si>
  <si>
    <t>M</t>
  </si>
  <si>
    <t>26/10/1964</t>
  </si>
  <si>
    <t>Bagnols-sur-Cèze (Gard)</t>
  </si>
  <si>
    <t>Directeur de maison de retraite</t>
  </si>
  <si>
    <t>Gérard Terrier</t>
  </si>
  <si>
    <t>M</t>
  </si>
  <si>
    <t>01/02/1948</t>
  </si>
  <si>
    <t>Verdun (Meuse)</t>
  </si>
  <si>
    <t>Retraité</t>
  </si>
  <si>
    <t>Michel Terrot</t>
  </si>
  <si>
    <t>M</t>
  </si>
  <si>
    <t>18/12/1948</t>
  </si>
  <si>
    <t>Lyon (Rhône)</t>
  </si>
  <si>
    <t>Avocat</t>
  </si>
  <si>
    <t>Jean-Marie Tetart</t>
  </si>
  <si>
    <t>M</t>
  </si>
  <si>
    <t>01/09/1949</t>
  </si>
  <si>
    <t>Tigny-Noyelle (Pas-de-Calais)</t>
  </si>
  <si>
    <t>Grands corps de l'État</t>
  </si>
  <si>
    <t>Thomas Thévenoud</t>
  </si>
  <si>
    <t>M</t>
  </si>
  <si>
    <t>Dijon (Côte-d'Or)</t>
  </si>
  <si>
    <t>Cadre des collectivités locales</t>
  </si>
  <si>
    <t>Dominique Tian</t>
  </si>
  <si>
    <t>M</t>
  </si>
  <si>
    <t>14/12/1959</t>
  </si>
  <si>
    <t>Marseille (Bouches-du-Rhône)</t>
  </si>
  <si>
    <t>Gérant de sociétés</t>
  </si>
  <si>
    <t>Sylvie Tolmont</t>
  </si>
  <si>
    <t>F</t>
  </si>
  <si>
    <t>09/10/1962</t>
  </si>
  <si>
    <t>Mans (Sarthe)</t>
  </si>
  <si>
    <t>Responsable communication</t>
  </si>
  <si>
    <t>Jean-Louis Touraine</t>
  </si>
  <si>
    <t>M</t>
  </si>
  <si>
    <t>08/10/1945</t>
  </si>
  <si>
    <t>Lyon (3ème arrondissement) (Rhône)</t>
  </si>
  <si>
    <t>Professeur de médecine</t>
  </si>
  <si>
    <t>Alain Tourret</t>
  </si>
  <si>
    <t>M</t>
  </si>
  <si>
    <t>25/12/1947</t>
  </si>
  <si>
    <t>Boppard (Allemagne)</t>
  </si>
  <si>
    <t>Avocat</t>
  </si>
  <si>
    <t>Stéphane Travert</t>
  </si>
  <si>
    <t>M</t>
  </si>
  <si>
    <t>12/10/1969</t>
  </si>
  <si>
    <t>Carentan (Manche)</t>
  </si>
  <si>
    <t>Cadre commercial</t>
  </si>
  <si>
    <t>Catherine Troallic</t>
  </si>
  <si>
    <t>F</t>
  </si>
  <si>
    <t>Sainte Adresse (Seine-Maritime)</t>
  </si>
  <si>
    <t>Fonctionnaire de catégorie B</t>
  </si>
  <si>
    <t>Jean-Paul Tuaiva</t>
  </si>
  <si>
    <t>M</t>
  </si>
  <si>
    <t>Papeete (Polynésie Française)</t>
  </si>
  <si>
    <t>Chef d'entreprise</t>
  </si>
  <si>
    <t>Cécile Untermaier</t>
  </si>
  <si>
    <t>F</t>
  </si>
  <si>
    <t>28/12/1951</t>
  </si>
  <si>
    <t>Belley (Ain)</t>
  </si>
  <si>
    <t>Fonctionnaire des grands corps de l'État</t>
  </si>
  <si>
    <t>Jean-Jacques Urvoas</t>
  </si>
  <si>
    <t>M</t>
  </si>
  <si>
    <t>19/09/1959</t>
  </si>
  <si>
    <t>Brest (Finistère)</t>
  </si>
  <si>
    <t>Maître de conférences</t>
  </si>
  <si>
    <t>Daniel Vaillant</t>
  </si>
  <si>
    <t>M</t>
  </si>
  <si>
    <t>19/07/1949</t>
  </si>
  <si>
    <t>Lormes (Nièvre)</t>
  </si>
  <si>
    <t>Technicien biologiste</t>
  </si>
  <si>
    <t>Jacques Valax</t>
  </si>
  <si>
    <t>M</t>
  </si>
  <si>
    <t>23/08/1951</t>
  </si>
  <si>
    <t>Albi (Tarn)</t>
  </si>
  <si>
    <t>Avocat</t>
  </si>
  <si>
    <t>Clotilde Valter</t>
  </si>
  <si>
    <t>F</t>
  </si>
  <si>
    <t>24/06/1962</t>
  </si>
  <si>
    <t>Béthune (Pas-de-Calais)</t>
  </si>
  <si>
    <t>Grands corps de l'État</t>
  </si>
  <si>
    <t>François Vannson</t>
  </si>
  <si>
    <t>M</t>
  </si>
  <si>
    <t>20/10/1962</t>
  </si>
  <si>
    <t>Épinal (Vosges)</t>
  </si>
  <si>
    <t>Opticien</t>
  </si>
  <si>
    <t>Catherine Vautrin</t>
  </si>
  <si>
    <t>F</t>
  </si>
  <si>
    <t>26/07/1960</t>
  </si>
  <si>
    <t>Reims (Marne)</t>
  </si>
  <si>
    <t>Directrice marketing</t>
  </si>
  <si>
    <t>Michel Vauzelle</t>
  </si>
  <si>
    <t>M</t>
  </si>
  <si>
    <t>15/08/1944</t>
  </si>
  <si>
    <t>Montélimar (Drôme)</t>
  </si>
  <si>
    <t>Préfet</t>
  </si>
  <si>
    <t>Olivier Véran</t>
  </si>
  <si>
    <t>M</t>
  </si>
  <si>
    <t>Saint-Martin-d'Hères (Isère)</t>
  </si>
  <si>
    <t>Médecin neurologue hospitalier</t>
  </si>
  <si>
    <t>Francis Vercamer</t>
  </si>
  <si>
    <t>M</t>
  </si>
  <si>
    <t>10/05/1958</t>
  </si>
  <si>
    <t>Lille (Nord)</t>
  </si>
  <si>
    <t>Ingénieur</t>
  </si>
  <si>
    <t>Patrice Verchère</t>
  </si>
  <si>
    <t>M</t>
  </si>
  <si>
    <t>Coteau (Loire)</t>
  </si>
  <si>
    <t>Assistant parlementaire</t>
  </si>
  <si>
    <t>Fabrice Verdier</t>
  </si>
  <si>
    <t>M</t>
  </si>
  <si>
    <t>16/12/1968</t>
  </si>
  <si>
    <t>Bagnols-sur-Cèze (Gard)</t>
  </si>
  <si>
    <t>Permanent politique</t>
  </si>
  <si>
    <t>Michel Vergnier</t>
  </si>
  <si>
    <t>M</t>
  </si>
  <si>
    <t>25/11/1946</t>
  </si>
  <si>
    <t>Ennery (Moselle)</t>
  </si>
  <si>
    <t>Directeur d'école retraité</t>
  </si>
  <si>
    <t>Jean-Sébastien Vialatte</t>
  </si>
  <si>
    <t>M</t>
  </si>
  <si>
    <t>30/01/1951</t>
  </si>
  <si>
    <t>Saint-Étienne (Loire)</t>
  </si>
  <si>
    <t>Biologiste</t>
  </si>
  <si>
    <t>Alain Vidalies</t>
  </si>
  <si>
    <t>M</t>
  </si>
  <si>
    <t>17/03/1951</t>
  </si>
  <si>
    <t>Grenade-sur-l'Adour (Landes)</t>
  </si>
  <si>
    <t>Avocat</t>
  </si>
  <si>
    <t>Philippe Vigier</t>
  </si>
  <si>
    <t>M</t>
  </si>
  <si>
    <t>03/02/1958</t>
  </si>
  <si>
    <t>Valence (Drôme)</t>
  </si>
  <si>
    <t>Biologiste A.I.H.P.</t>
  </si>
  <si>
    <t>Jean-Pierre Vigier</t>
  </si>
  <si>
    <t>M</t>
  </si>
  <si>
    <t>22/10/1969</t>
  </si>
  <si>
    <t>Brioude (Haute-Loire)</t>
  </si>
  <si>
    <t>Fonctionnaire de catégorie A</t>
  </si>
  <si>
    <t>Patrick Vignal</t>
  </si>
  <si>
    <t>M</t>
  </si>
  <si>
    <t>22/01/1958</t>
  </si>
  <si>
    <t>Montpellier (Hérault)</t>
  </si>
  <si>
    <t>Industriel-Chef d'entreprise</t>
  </si>
  <si>
    <t>François-Xavier Villain</t>
  </si>
  <si>
    <t>M</t>
  </si>
  <si>
    <t>31/05/1950</t>
  </si>
  <si>
    <t>Abbeville (Somme)</t>
  </si>
  <si>
    <t>Avocat</t>
  </si>
  <si>
    <t>Jean-Michel Villaumé</t>
  </si>
  <si>
    <t>M</t>
  </si>
  <si>
    <t>27/03/1946</t>
  </si>
  <si>
    <t>Bavilliers (Territoire-de-Belfort)</t>
  </si>
  <si>
    <t>Retraité de l'enseignement</t>
  </si>
  <si>
    <t>Philippe Vitel</t>
  </si>
  <si>
    <t>M</t>
  </si>
  <si>
    <t>22/02/1955</t>
  </si>
  <si>
    <t>Toulon (Var)</t>
  </si>
  <si>
    <t>Chirurgien plasticien</t>
  </si>
  <si>
    <t>Jean Jacques Vlody</t>
  </si>
  <si>
    <t>M</t>
  </si>
  <si>
    <t>19/08/1967</t>
  </si>
  <si>
    <t>Saint-Benoît (Réunion)</t>
  </si>
  <si>
    <t>Professeur du secondaire</t>
  </si>
  <si>
    <t>Michel Voisin</t>
  </si>
  <si>
    <t>M</t>
  </si>
  <si>
    <t>06/10/1944</t>
  </si>
  <si>
    <t>Replonges (Ain)</t>
  </si>
  <si>
    <t>Expert-comptable, commissaire aux comptes et expert judiciaire </t>
  </si>
  <si>
    <t>Jean-Luc Warsmann</t>
  </si>
  <si>
    <t>M</t>
  </si>
  <si>
    <t>22/10/1965</t>
  </si>
  <si>
    <t>Villers-Semeuse (Ardennes)</t>
  </si>
  <si>
    <t>Sans profession</t>
  </si>
  <si>
    <t>Laurent Wauquiez</t>
  </si>
  <si>
    <t>M</t>
  </si>
  <si>
    <t>Lyon (Rhône)</t>
  </si>
  <si>
    <t>Maître requêtes Conseil d'Etat</t>
  </si>
  <si>
    <t>Éric Woerth</t>
  </si>
  <si>
    <t>M</t>
  </si>
  <si>
    <t>29/01/1956</t>
  </si>
  <si>
    <t>Creil (Oise)</t>
  </si>
  <si>
    <t>Associé dans un cabinet d'audit international</t>
  </si>
  <si>
    <t>Paola Zanetti</t>
  </si>
  <si>
    <t>F</t>
  </si>
  <si>
    <t>Créhange (Moselle)</t>
  </si>
  <si>
    <t>Cadre supérieur du secteur privé</t>
  </si>
  <si>
    <t>Marie-Jo Zimmermann</t>
  </si>
  <si>
    <t>F</t>
  </si>
  <si>
    <t>29/04/1951</t>
  </si>
  <si>
    <t>Creutzwald (Moselle)</t>
  </si>
  <si>
    <t>Professeur certifié</t>
  </si>
  <si>
    <t>Michel Zumkeller</t>
  </si>
  <si>
    <t>M</t>
  </si>
  <si>
    <t>21/01/1966</t>
  </si>
  <si>
    <t>Belfort (Territoire-de-Belfort)</t>
  </si>
  <si>
    <t>Comptable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</si>
</sst>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#"/>
    <numFmt numFmtId="165" formatCode="#,###"/>
  </numFmts>
  <fonts count="59">
    <font>
      <sz val="10.0"/>
      <name val="Arial"/>
    </font>
    <font>
      <b/>
      <color rgb="FF4A86E8"/>
    </font>
    <font>
      <b/>
    </font>
    <font>
      <b/>
    </font>
    <font>
      <b/>
    </font>
    <font>
      <b/>
    </font>
    <font>
      <sz val="10.0"/>
      <color rgb="FFFFFFFF"/>
      <name val="Arial"/>
    </font>
    <font/>
    <font/>
    <font/>
    <font>
      <b/>
    </font>
    <font/>
    <font>
      <sz val="10.0"/>
      <color rgb="FFFFFFFF"/>
      <name val="Arial"/>
    </font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/>
    <font>
      <sz val="10.0"/>
      <color rgb="FF424242"/>
    </font>
    <font>
      <sz val="10.0"/>
      <color rgb="FF424242"/>
    </font>
    <font>
      <sz val="10.0"/>
      <color rgb="FF424242"/>
    </font>
  </fonts>
  <fills count="9">
    <fill>
      <patternFill patternType="none"/>
    </fill>
    <fill>
      <patternFill patternType="lightGray"/>
    </fill>
    <fill>
      <patternFill patternType="none"/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9FF33"/>
        <bgColor rgb="FF99FF33"/>
      </patternFill>
    </fill>
    <fill>
      <patternFill patternType="solid">
        <fgColor rgb="FF00FFFF"/>
        <bgColor rgb="FF00FFFF"/>
      </patternFill>
    </fill>
  </fills>
  <borders count="42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59">
    <xf fillId="0" numFmtId="0" borderId="0" fontId="0"/>
    <xf applyAlignment="1" fillId="2" xfId="0" numFmtId="0" borderId="1" applyFont="1" fontId="1">
      <alignment horizontal="left"/>
    </xf>
    <xf applyAlignment="1" fillId="2" xfId="0" numFmtId="0" borderId="1" applyFont="1" fontId="2">
      <alignment horizontal="center"/>
    </xf>
    <xf applyAlignment="1" fillId="2" xfId="0" numFmtId="14" borderId="1" applyFont="1" fontId="3" applyNumberFormat="1">
      <alignment horizontal="center"/>
    </xf>
    <xf applyAlignment="1" fillId="2" xfId="0" numFmtId="0" borderId="1" applyFont="1" fontId="4">
      <alignment horizontal="center"/>
    </xf>
    <xf applyAlignment="1" fillId="3" xfId="0" numFmtId="0" borderId="1" applyFont="1" fontId="5" applyFill="1">
      <alignment horizontal="center"/>
    </xf>
    <xf applyAlignment="1" fillId="4" xfId="0" numFmtId="0" borderId="1" applyFont="1" fontId="6" applyFill="1">
      <alignment vertical="center" horizontal="center" wrapText="1"/>
    </xf>
    <xf applyAlignment="1" fillId="2" xfId="0" numFmtId="0" borderId="1" applyFont="1" fontId="7">
      <alignment/>
    </xf>
    <xf applyAlignment="1" fillId="2" xfId="0" numFmtId="0" borderId="1" applyFont="1" fontId="8">
      <alignment horizontal="center"/>
    </xf>
    <xf applyAlignment="1" fillId="2" xfId="0" numFmtId="14" borderId="1" applyFont="1" fontId="9" applyNumberFormat="1">
      <alignment/>
    </xf>
    <xf applyAlignment="1" fillId="2" xfId="0" numFmtId="4" borderId="1" applyFont="1" fontId="10" applyNumberFormat="1">
      <alignment/>
    </xf>
    <xf applyAlignment="1" fillId="3" xfId="0" numFmtId="0" borderId="1" applyFont="1" fontId="11">
      <alignment/>
    </xf>
    <xf applyAlignment="1" fillId="2" xfId="0" numFmtId="0" borderId="1" applyFont="1" fontId="12">
      <alignment vertical="center" horizontal="center" wrapText="1"/>
    </xf>
    <xf applyAlignment="1" fillId="2" xfId="0" numFmtId="0" borderId="1" applyFont="1" fontId="13">
      <alignment horizontal="right"/>
    </xf>
    <xf applyBorder="1" applyAlignment="1" fillId="5" xfId="0" numFmtId="0" borderId="2" applyFont="1" fontId="14" applyFill="1">
      <alignment horizontal="center"/>
    </xf>
    <xf applyBorder="1" applyAlignment="1" fillId="5" xfId="0" numFmtId="0" borderId="3" applyFont="1" fontId="15">
      <alignment/>
    </xf>
    <xf applyBorder="1" applyAlignment="1" fillId="5" xfId="0" numFmtId="0" borderId="4" applyFont="1" fontId="16">
      <alignment horizontal="right"/>
    </xf>
    <xf applyAlignment="1" fillId="2" xfId="0" numFmtId="10" borderId="1" applyFont="1" fontId="17" applyNumberFormat="1">
      <alignment/>
    </xf>
    <xf applyBorder="1" applyAlignment="1" fillId="5" xfId="0" numFmtId="1" borderId="5" applyFont="1" fontId="18" applyNumberFormat="1">
      <alignment horizontal="right"/>
    </xf>
    <xf applyAlignment="1" fillId="2" xfId="0" numFmtId="4" borderId="1" applyFont="1" fontId="19" applyNumberFormat="1">
      <alignment/>
    </xf>
    <xf applyBorder="1" applyAlignment="1" fillId="5" xfId="0" numFmtId="3" borderId="6" applyFont="1" fontId="20" applyNumberFormat="1">
      <alignment/>
    </xf>
    <xf applyAlignment="1" fillId="2" xfId="0" numFmtId="10" borderId="1" applyFont="1" fontId="21" applyNumberFormat="1">
      <alignment horizontal="right"/>
    </xf>
    <xf applyBorder="1" applyAlignment="1" fillId="5" xfId="0" numFmtId="3" borderId="7" applyFont="1" fontId="22" applyNumberFormat="1">
      <alignment/>
    </xf>
    <xf applyBorder="1" applyAlignment="1" fillId="6" xfId="0" numFmtId="0" borderId="8" applyFont="1" fontId="23" applyFill="1">
      <alignment horizontal="center"/>
    </xf>
    <xf applyBorder="1" applyAlignment="1" fillId="6" xfId="0" numFmtId="0" borderId="9" applyFont="1" fontId="24">
      <alignment/>
    </xf>
    <xf applyBorder="1" applyAlignment="1" fillId="6" xfId="0" numFmtId="0" borderId="10" applyFont="1" fontId="25">
      <alignment horizontal="right"/>
    </xf>
    <xf applyBorder="1" applyAlignment="1" fillId="6" xfId="0" numFmtId="1" borderId="11" applyFont="1" fontId="26" applyNumberFormat="1">
      <alignment horizontal="right"/>
    </xf>
    <xf applyBorder="1" applyAlignment="1" fillId="6" xfId="0" numFmtId="0" borderId="12" applyFont="1" fontId="27">
      <alignment horizontal="center"/>
    </xf>
    <xf applyBorder="1" fillId="6" xfId="0" numFmtId="0" borderId="13" applyFont="1" fontId="28"/>
    <xf applyBorder="1" applyAlignment="1" fillId="6" xfId="0" numFmtId="1" borderId="14" applyFont="1" fontId="29" applyNumberFormat="1">
      <alignment horizontal="center"/>
    </xf>
    <xf applyBorder="1" applyAlignment="1" fillId="6" xfId="0" numFmtId="3" borderId="15" applyFont="1" fontId="30" applyNumberFormat="1">
      <alignment horizontal="center"/>
    </xf>
    <xf applyBorder="1" fillId="6" xfId="0" numFmtId="0" borderId="16" applyFont="1" fontId="31"/>
    <xf applyBorder="1" applyAlignment="1" fillId="6" xfId="0" numFmtId="1" borderId="17" applyFont="1" fontId="32" applyNumberFormat="1">
      <alignment horizontal="center"/>
    </xf>
    <xf applyBorder="1" applyAlignment="1" fillId="6" xfId="0" numFmtId="3" borderId="18" applyFont="1" fontId="33" applyNumberFormat="1">
      <alignment horizontal="center"/>
    </xf>
    <xf applyAlignment="1" fillId="2" xfId="0" numFmtId="164" borderId="1" applyFont="1" fontId="34" applyNumberFormat="1">
      <alignment/>
    </xf>
    <xf applyBorder="1" applyAlignment="1" fillId="2" xfId="0" numFmtId="0" borderId="19" applyFont="1" fontId="35">
      <alignment/>
    </xf>
    <xf applyBorder="1" applyAlignment="1" fillId="6" xfId="0" numFmtId="0" borderId="20" applyFont="1" fontId="36">
      <alignment horizontal="center"/>
    </xf>
    <xf applyBorder="1" applyAlignment="1" fillId="6" xfId="0" numFmtId="1" borderId="21" applyFont="1" fontId="37" applyNumberFormat="1">
      <alignment horizontal="center"/>
    </xf>
    <xf applyBorder="1" applyAlignment="1" fillId="7" xfId="0" numFmtId="0" borderId="22" applyFont="1" fontId="38" applyFill="1">
      <alignment horizontal="center"/>
    </xf>
    <xf applyBorder="1" applyAlignment="1" fillId="7" xfId="0" numFmtId="0" borderId="23" applyFont="1" fontId="39">
      <alignment horizontal="center"/>
    </xf>
    <xf applyAlignment="1" fillId="2" xfId="0" numFmtId="0" borderId="1" applyFont="1" fontId="40">
      <alignment horizontal="center"/>
    </xf>
    <xf applyBorder="1" applyAlignment="1" fillId="7" xfId="0" numFmtId="0" borderId="24" applyFont="1" fontId="41">
      <alignment/>
    </xf>
    <xf applyBorder="1" applyAlignment="1" fillId="7" xfId="0" numFmtId="1" borderId="25" applyFont="1" fontId="42" applyNumberFormat="1">
      <alignment horizontal="center"/>
    </xf>
    <xf applyBorder="1" applyAlignment="1" fillId="7" xfId="0" numFmtId="165" borderId="26" applyFont="1" fontId="43" applyNumberFormat="1">
      <alignment horizontal="center"/>
    </xf>
    <xf applyBorder="1" applyAlignment="1" fillId="7" xfId="0" numFmtId="0" borderId="27" applyFont="1" fontId="44">
      <alignment/>
    </xf>
    <xf applyBorder="1" applyAlignment="1" fillId="7" xfId="0" numFmtId="0" borderId="28" applyFont="1" fontId="45">
      <alignment/>
    </xf>
    <xf applyBorder="1" applyAlignment="1" fillId="7" xfId="0" numFmtId="0" borderId="29" applyFont="1" fontId="46">
      <alignment vertical="center" horizontal="center"/>
    </xf>
    <xf applyBorder="1" applyAlignment="1" fillId="7" xfId="0" numFmtId="0" borderId="30" applyFont="1" fontId="47">
      <alignment horizontal="left"/>
    </xf>
    <xf applyBorder="1" applyAlignment="1" fillId="7" xfId="0" numFmtId="1" borderId="31" applyFont="1" fontId="48" applyNumberFormat="1">
      <alignment horizontal="center"/>
    </xf>
    <xf applyBorder="1" applyAlignment="1" fillId="7" xfId="0" numFmtId="3" borderId="32" applyFont="1" fontId="49" applyNumberFormat="1">
      <alignment horizontal="center"/>
    </xf>
    <xf applyBorder="1" applyAlignment="1" fillId="7" xfId="0" numFmtId="0" borderId="33" applyFont="1" fontId="50">
      <alignment horizontal="left"/>
    </xf>
    <xf applyBorder="1" applyAlignment="1" fillId="7" xfId="0" numFmtId="1" borderId="34" applyFont="1" fontId="51" applyNumberFormat="1">
      <alignment horizontal="center"/>
    </xf>
    <xf applyBorder="1" applyAlignment="1" fillId="7" xfId="0" numFmtId="3" borderId="35" applyFont="1" fontId="52" applyNumberFormat="1">
      <alignment horizontal="center"/>
    </xf>
    <xf applyBorder="1" applyAlignment="1" fillId="7" xfId="0" numFmtId="0" borderId="36" applyFont="1" fontId="53">
      <alignment horizontal="left"/>
    </xf>
    <xf applyBorder="1" applyAlignment="1" fillId="7" xfId="0" numFmtId="0" borderId="37" applyFont="1" fontId="54">
      <alignment vertical="center" horizontal="center"/>
    </xf>
    <xf applyBorder="1" applyAlignment="1" fillId="8" xfId="0" numFmtId="0" borderId="38" applyFont="1" fontId="55" applyFill="1">
      <alignment horizontal="center"/>
    </xf>
    <xf applyBorder="1" applyAlignment="1" fillId="8" xfId="0" numFmtId="0" borderId="39" applyFont="1" fontId="56">
      <alignment horizontal="left"/>
    </xf>
    <xf applyBorder="1" applyAlignment="1" fillId="8" xfId="0" numFmtId="0" borderId="40" applyFont="1" fontId="57">
      <alignment/>
    </xf>
    <xf applyBorder="1" applyAlignment="1" fillId="8" xfId="0" numFmtId="1" borderId="41" applyFont="1" fontId="58" applyNumberFormat="1">
      <alignment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4" ySplit="3.0" activePane="bottomLeft" state="frozen"/>
      <selection sqref="B5" activeCell="B5" pane="bottomLeft"/>
    </sheetView>
  </sheetViews>
  <sheetFormatPr customHeight="1" defaultColWidth="14.43" defaultRowHeight="15.75"/>
  <cols>
    <col min="1" customWidth="1" max="1" width="4.86"/>
    <col min="2" customWidth="1" max="2" width="26.0"/>
    <col min="3" customWidth="1" max="3" width="5.71"/>
    <col min="5" customWidth="1" max="5" width="5.57"/>
    <col min="6" customWidth="1" max="6" width="43.43"/>
    <col min="7" customWidth="1" max="7" width="54.57"/>
    <col min="8" customWidth="1" max="8" width="17.57"/>
    <col min="9" customWidth="1" max="9" width="2.14"/>
    <col min="10" customWidth="1" max="24" width="17.57"/>
  </cols>
  <sheetData>
    <row r="1">
      <c s="1" r="A1"/>
      <c t="s" s="1" r="B1">
        <v>0</v>
      </c>
      <c s="2" r="C1"/>
      <c s="3" r="D1"/>
      <c s="4" r="E1"/>
      <c s="4" r="F1"/>
      <c s="4" r="G1"/>
      <c s="4" r="H1"/>
      <c s="5" r="I1"/>
      <c s="4" r="J1"/>
      <c t="s" s="6" r="K1">
        <v>1</v>
      </c>
      <c s="4" r="O1"/>
      <c t="s" s="6" r="P1">
        <v>2</v>
      </c>
      <c s="4" r="T1"/>
      <c t="s" s="6" r="U1">
        <v>3</v>
      </c>
    </row>
    <row r="2">
      <c t="s" s="4" r="A2">
        <v>4</v>
      </c>
      <c t="s" s="4" r="B2">
        <v>5</v>
      </c>
      <c t="s" s="2" r="C2">
        <v>6</v>
      </c>
      <c t="s" s="3" r="D2">
        <v>7</v>
      </c>
      <c t="s" s="4" r="E2">
        <v>8</v>
      </c>
      <c t="s" s="4" r="F2">
        <v>9</v>
      </c>
      <c t="s" s="4" r="G2">
        <v>10</v>
      </c>
      <c t="s" s="4" r="H2">
        <v>11</v>
      </c>
      <c s="5" r="I2"/>
      <c s="4" r="J2"/>
      <c s="4" r="O2"/>
      <c s="4" r="T2"/>
    </row>
    <row r="3">
      <c s="7" r="A3"/>
      <c s="7" r="B3"/>
      <c s="8" r="C3"/>
      <c s="9" r="D3"/>
      <c t="str" s="10" r="E3">
        <f>AVERAGE(E4:E576)</f>
        <v>56,63</v>
      </c>
      <c s="7" r="F3"/>
      <c s="7" r="G3"/>
      <c s="7" r="H3"/>
      <c s="11" r="I3"/>
      <c s="7" r="J3"/>
      <c s="7" r="O3"/>
      <c s="7" r="T3"/>
    </row>
    <row r="4">
      <c s="7" r="A4">
        <v>1.0</v>
      </c>
      <c t="s" s="7" r="B4">
        <v>12</v>
      </c>
      <c t="s" s="8" r="C4">
        <v>13</v>
      </c>
      <c s="9" r="D4">
        <v>29316.0</v>
      </c>
      <c t="str" s="7" r="E4">
        <f>2014-YEAR(D4)</f>
        <v>34</v>
      </c>
      <c t="s" s="7" r="F4">
        <v>14</v>
      </c>
      <c t="s" s="7" r="G4">
        <v>15</v>
      </c>
      <c s="7" r="H4">
        <v>3.0</v>
      </c>
      <c s="11" r="I4"/>
      <c s="7" r="J4"/>
      <c s="12" r="O4"/>
      <c s="12" r="T4"/>
    </row>
    <row r="5">
      <c s="7" r="A5">
        <v>2.0</v>
      </c>
      <c t="s" s="7" r="B5">
        <v>16</v>
      </c>
      <c t="s" s="8" r="C5">
        <v>17</v>
      </c>
      <c t="s" s="9" r="D5">
        <v>18</v>
      </c>
      <c t="str" s="7" r="E5">
        <f>2014-YEAR(D5)</f>
        <v>54</v>
      </c>
      <c t="s" s="7" r="F5">
        <v>19</v>
      </c>
      <c t="s" s="7" r="G5">
        <v>20</v>
      </c>
      <c s="7" r="H5">
        <v>3.0</v>
      </c>
      <c s="11" r="I5"/>
      <c s="7" r="J5"/>
      <c s="7" r="K5"/>
      <c s="7" r="L5"/>
      <c s="7" r="M5"/>
      <c s="7" r="N5"/>
      <c s="7" r="O5"/>
      <c t="s" s="7" r="P5">
        <v>21</v>
      </c>
      <c s="7" r="Q5">
        <v>573.0</v>
      </c>
      <c s="7" r="R5"/>
      <c s="7" r="S5"/>
      <c s="7" r="T5"/>
      <c t="s" s="7" r="U5">
        <v>22</v>
      </c>
      <c t="s" s="7" r="V5">
        <v>23</v>
      </c>
      <c s="7" r="W5"/>
      <c s="7" r="X5"/>
    </row>
    <row r="6">
      <c s="7" r="A6">
        <v>3.0</v>
      </c>
      <c t="s" s="7" r="B6">
        <v>24</v>
      </c>
      <c t="s" s="8" r="C6">
        <v>25</v>
      </c>
      <c t="s" s="9" r="D6">
        <v>26</v>
      </c>
      <c t="str" s="7" r="E6">
        <f>2014-YEAR(D6)</f>
        <v>49</v>
      </c>
      <c t="s" s="7" r="F6">
        <v>27</v>
      </c>
      <c t="s" s="7" r="G6">
        <v>28</v>
      </c>
      <c s="7" r="H6">
        <v>3.0</v>
      </c>
      <c s="11" r="I6"/>
      <c s="7" r="J6"/>
      <c s="7" r="K6"/>
      <c s="7" r="L6"/>
      <c s="7" r="M6"/>
      <c s="7" r="N6"/>
      <c s="7" r="O6"/>
      <c s="7" r="P6"/>
      <c s="7" r="Q6"/>
      <c s="7" r="R6"/>
      <c s="7" r="S6"/>
      <c s="7" r="T6"/>
      <c s="7" r="U6"/>
      <c s="7" r="V6"/>
      <c s="7" r="W6"/>
      <c s="7" r="X6"/>
    </row>
    <row r="7">
      <c s="7" r="A7">
        <v>4.0</v>
      </c>
      <c t="s" s="7" r="B7">
        <v>29</v>
      </c>
      <c t="s" s="8" r="C7">
        <v>30</v>
      </c>
      <c t="s" s="9" r="D7">
        <v>31</v>
      </c>
      <c t="str" s="7" r="E7">
        <f>2014-YEAR(D7)</f>
        <v>55</v>
      </c>
      <c t="s" s="7" r="F7">
        <v>32</v>
      </c>
      <c t="s" s="7" r="G7">
        <v>33</v>
      </c>
      <c s="7" r="H7">
        <v>3.0</v>
      </c>
      <c s="11" r="I7"/>
      <c t="s" s="13" r="J7">
        <v>34</v>
      </c>
      <c t="s" s="14" r="K7">
        <v>35</v>
      </c>
      <c s="7" r="M7"/>
      <c s="7" r="N7"/>
      <c s="7" r="O7"/>
      <c t="s" s="14" r="P7">
        <v>36</v>
      </c>
      <c s="7" r="R7"/>
      <c s="7" r="S7"/>
      <c s="7" r="T7"/>
      <c t="s" s="14" r="U7">
        <v>37</v>
      </c>
      <c s="7" r="W7"/>
      <c s="7" r="X7"/>
    </row>
    <row r="8">
      <c s="7" r="A8">
        <v>5.0</v>
      </c>
      <c t="s" s="7" r="B8">
        <v>38</v>
      </c>
      <c t="s" s="8" r="C8">
        <v>39</v>
      </c>
      <c t="s" s="9" r="D8">
        <v>40</v>
      </c>
      <c t="str" s="7" r="E8">
        <f>2014-YEAR(D8)</f>
        <v>69</v>
      </c>
      <c t="s" s="7" r="F8">
        <v>41</v>
      </c>
      <c t="s" s="7" r="G8">
        <v>42</v>
      </c>
      <c s="7" r="H8">
        <v>3.0</v>
      </c>
      <c s="11" r="I8"/>
      <c t="str" s="7" r="J8">
        <f>L8</f>
        <v>145</v>
      </c>
      <c t="s" s="15" r="K8">
        <v>43</v>
      </c>
      <c t="str" s="16" r="L8">
        <f>COUNTIF(C4:C576; "F")</f>
        <v>145</v>
      </c>
      <c s="17" r="M8"/>
      <c t="str" s="17" r="N8">
        <f>L8/573</f>
        <v>25,31%</v>
      </c>
      <c s="17" r="O8"/>
      <c t="s" s="15" r="P8">
        <v>44</v>
      </c>
      <c t="str" s="18" r="Q8">
        <f>Q5*W8</f>
        <v>301</v>
      </c>
      <c t="str" s="19" r="R8">
        <f>301/145</f>
        <v>2,08</v>
      </c>
      <c s="17" r="S8"/>
      <c s="17" r="T8"/>
      <c t="s" s="15" r="U8">
        <v>45</v>
      </c>
      <c s="20" r="V8">
        <v>2.5541046E7</v>
      </c>
      <c t="str" s="21" r="W8">
        <f>V8/V10</f>
        <v>52,51%</v>
      </c>
      <c s="17" r="X8"/>
    </row>
    <row r="9">
      <c s="7" r="A9">
        <v>6.0</v>
      </c>
      <c t="s" s="7" r="B9">
        <v>46</v>
      </c>
      <c t="s" s="8" r="C9">
        <v>47</v>
      </c>
      <c t="s" s="9" r="D9">
        <v>48</v>
      </c>
      <c t="str" s="7" r="E9">
        <f>2014-YEAR(D9)</f>
        <v>61</v>
      </c>
      <c t="s" s="7" r="F9">
        <v>49</v>
      </c>
      <c t="s" s="7" r="G9">
        <v>50</v>
      </c>
      <c s="7" r="H9">
        <v>3.0</v>
      </c>
      <c s="11" r="I9"/>
      <c t="str" s="7" r="J9">
        <f>J8+L9</f>
        <v>573</v>
      </c>
      <c t="s" s="15" r="K9">
        <v>51</v>
      </c>
      <c t="str" s="16" r="L9">
        <f>COUNTIF(C4:C576; "M")</f>
        <v>428</v>
      </c>
      <c t="str" s="17" r="M9">
        <f>SUM(L8:L9)</f>
        <v>57300,00%</v>
      </c>
      <c t="str" s="17" r="N9">
        <f>L9/573</f>
        <v>74,69%</v>
      </c>
      <c s="17" r="O9"/>
      <c t="s" s="15" r="P9">
        <v>52</v>
      </c>
      <c t="str" s="18" r="Q9">
        <f>W9*Q5</f>
        <v>272</v>
      </c>
      <c s="17" r="R9"/>
      <c s="17" r="S9"/>
      <c s="17" r="T9"/>
      <c t="s" s="15" r="U9">
        <v>53</v>
      </c>
      <c s="22" r="V9">
        <v>2.3101882E7</v>
      </c>
      <c t="str" s="21" r="W9">
        <f>V9/V10</f>
        <v>47,49%</v>
      </c>
      <c s="17" r="X9"/>
    </row>
    <row r="10">
      <c s="7" r="A10">
        <v>7.0</v>
      </c>
      <c t="s" s="7" r="B10">
        <v>54</v>
      </c>
      <c t="s" s="8" r="C10">
        <v>55</v>
      </c>
      <c t="s" s="9" r="D10">
        <v>56</v>
      </c>
      <c t="str" s="7" r="E10">
        <f>2014-YEAR(D10)</f>
        <v>69</v>
      </c>
      <c t="s" s="7" r="F10">
        <v>57</v>
      </c>
      <c t="s" s="7" r="G10">
        <v>58</v>
      </c>
      <c s="7" r="H10">
        <v>7.0</v>
      </c>
      <c s="11" r="I10"/>
      <c s="7" r="J10"/>
      <c s="7" r="K10"/>
      <c s="7" r="L10"/>
      <c s="13" r="M10"/>
      <c t="str" s="13" r="N10">
        <f>SUM(N8:N9)</f>
        <v>100,00%</v>
      </c>
      <c s="13" r="O10"/>
      <c s="13" r="P10"/>
      <c t="str" s="13" r="Q10">
        <f>Q8+Q9</f>
        <v>573</v>
      </c>
      <c s="13" r="R10"/>
      <c s="13" r="S10"/>
      <c s="13" r="T10"/>
      <c s="13" r="U10"/>
      <c t="str" s="13" r="V10">
        <f>V8+V9</f>
        <v>48 642 928</v>
      </c>
      <c s="13" r="W10"/>
      <c s="13" r="X10"/>
    </row>
    <row r="11">
      <c s="7" r="A11">
        <v>8.0</v>
      </c>
      <c t="s" s="7" r="B11">
        <v>59</v>
      </c>
      <c t="s" s="8" r="C11">
        <v>60</v>
      </c>
      <c t="s" s="9" r="D11">
        <v>61</v>
      </c>
      <c t="str" s="7" r="E11">
        <f>2014-YEAR(D11)</f>
        <v>56</v>
      </c>
      <c t="s" s="7" r="F11">
        <v>62</v>
      </c>
      <c t="s" s="7" r="G11">
        <v>63</v>
      </c>
      <c s="7" r="H11">
        <v>3.0</v>
      </c>
      <c s="11" r="I11"/>
      <c t="s" s="13" r="J11">
        <v>64</v>
      </c>
      <c t="s" s="23" r="K11">
        <v>65</v>
      </c>
      <c s="7" r="M11"/>
      <c s="7" r="N11"/>
      <c s="7" r="O11"/>
      <c t="s" s="23" r="P11">
        <v>66</v>
      </c>
      <c s="7" r="R11"/>
      <c s="7" r="S11"/>
      <c s="7" r="T11"/>
      <c t="s" s="23" r="U11">
        <v>67</v>
      </c>
      <c s="7" r="W11"/>
      <c s="7" r="X11"/>
    </row>
    <row r="12">
      <c s="7" r="A12">
        <v>9.0</v>
      </c>
      <c t="s" s="7" r="B12">
        <v>68</v>
      </c>
      <c t="s" s="8" r="C12">
        <v>69</v>
      </c>
      <c t="s" s="9" r="D12">
        <v>70</v>
      </c>
      <c t="str" s="7" r="E12">
        <f>2014-YEAR(D12)</f>
        <v>62</v>
      </c>
      <c t="s" s="7" r="F12">
        <v>71</v>
      </c>
      <c t="s" s="7" r="G12">
        <v>72</v>
      </c>
      <c s="7" r="H12">
        <v>3.0</v>
      </c>
      <c s="11" r="I12"/>
      <c t="str" s="7" r="J12">
        <f>L12</f>
        <v>1</v>
      </c>
      <c t="s" s="24" r="K12">
        <v>73</v>
      </c>
      <c t="str" s="25" r="L12">
        <f>COUNTIF(E4:E576; "&lt;=29")</f>
        <v>1</v>
      </c>
      <c s="17" r="M12"/>
      <c t="str" s="17" r="N12">
        <f>L12/573</f>
        <v>0,17%</v>
      </c>
      <c s="17" r="O12"/>
      <c t="s" s="24" r="P12">
        <v>74</v>
      </c>
      <c t="str" s="26" r="Q12">
        <f>W12*Q10</f>
        <v>94</v>
      </c>
      <c s="17" r="R12"/>
      <c s="17" r="S12"/>
      <c s="17" r="T12"/>
      <c t="s" s="24" r="U12">
        <v>75</v>
      </c>
      <c t="str" s="25" r="V12">
        <f>W20+W26</f>
        <v>7 961 713</v>
      </c>
      <c t="str" s="17" r="W12">
        <f>V12/V18</f>
        <v>16,37%</v>
      </c>
      <c s="17" r="X12"/>
    </row>
    <row r="13">
      <c s="7" r="A13">
        <v>10.0</v>
      </c>
      <c t="s" s="7" r="B13">
        <v>76</v>
      </c>
      <c t="s" s="8" r="C13">
        <v>77</v>
      </c>
      <c t="s" s="9" r="D13">
        <v>78</v>
      </c>
      <c t="str" s="7" r="E13">
        <f>2014-YEAR(D13)</f>
        <v>58</v>
      </c>
      <c t="s" s="7" r="F13">
        <v>79</v>
      </c>
      <c t="s" s="7" r="G13">
        <v>80</v>
      </c>
      <c s="7" r="H13">
        <v>1.0</v>
      </c>
      <c s="11" r="I13"/>
      <c t="str" s="7" r="J13">
        <f>J12+L13</f>
        <v>76</v>
      </c>
      <c t="s" s="24" r="K13">
        <v>81</v>
      </c>
      <c t="str" s="25" r="L13">
        <f>COUNTIF(E4:E576; "&lt;=44")-L12</f>
        <v>75</v>
      </c>
      <c s="17" r="M13"/>
      <c t="str" s="17" r="N13">
        <f>L13/573</f>
        <v>13,09%</v>
      </c>
      <c s="17" r="O13"/>
      <c t="s" s="24" r="P13">
        <v>82</v>
      </c>
      <c t="str" s="26" r="Q13">
        <f>W13*Q10</f>
        <v>153</v>
      </c>
      <c s="17" r="R13"/>
      <c s="17" r="S13"/>
      <c s="17" r="T13"/>
      <c t="s" s="24" r="U13">
        <v>83</v>
      </c>
      <c t="str" s="25" r="V13">
        <f>W21+W27</f>
        <v>12 970 742</v>
      </c>
      <c t="str" s="17" r="W13">
        <f>V13/V18</f>
        <v>26,67%</v>
      </c>
      <c s="17" r="X13"/>
    </row>
    <row r="14">
      <c s="7" r="A14">
        <v>11.0</v>
      </c>
      <c t="s" s="7" r="B14">
        <v>84</v>
      </c>
      <c t="s" s="8" r="C14">
        <v>85</v>
      </c>
      <c t="s" s="9" r="D14">
        <v>86</v>
      </c>
      <c t="str" s="7" r="E14">
        <f>2014-YEAR(D14)</f>
        <v>69</v>
      </c>
      <c t="s" s="7" r="F14">
        <v>87</v>
      </c>
      <c t="s" s="7" r="G14">
        <v>88</v>
      </c>
      <c s="7" r="H14">
        <v>7.0</v>
      </c>
      <c s="11" r="I14"/>
      <c t="str" s="7" r="J14">
        <f>J13+L14</f>
        <v>324</v>
      </c>
      <c t="s" s="24" r="K14">
        <v>89</v>
      </c>
      <c t="str" s="25" r="L14">
        <f>COUNTIF(E4:E576; "&lt;=59")-J13</f>
        <v>248</v>
      </c>
      <c s="17" r="M14"/>
      <c t="str" s="17" r="N14">
        <f>L14/573</f>
        <v>43,28%</v>
      </c>
      <c s="17" r="O14"/>
      <c t="s" s="24" r="P14">
        <v>90</v>
      </c>
      <c t="str" s="26" r="Q14">
        <f>W14*Q10</f>
        <v>153</v>
      </c>
      <c s="17" r="R14"/>
      <c s="17" r="S14"/>
      <c s="17" r="T14"/>
      <c t="s" s="24" r="U14">
        <v>91</v>
      </c>
      <c t="str" s="25" r="V14">
        <f>W22+W28</f>
        <v>13 003 346</v>
      </c>
      <c t="str" s="17" r="W14">
        <f>V14/V18</f>
        <v>26,73%</v>
      </c>
      <c s="17" r="X14"/>
    </row>
    <row r="15">
      <c s="7" r="A15">
        <v>12.0</v>
      </c>
      <c t="s" s="7" r="B15">
        <v>92</v>
      </c>
      <c t="s" s="8" r="C15">
        <v>93</v>
      </c>
      <c t="s" s="9" r="D15">
        <v>94</v>
      </c>
      <c t="str" s="7" r="E15">
        <f>2014-YEAR(D15)</f>
        <v>62</v>
      </c>
      <c t="s" s="7" r="F15">
        <v>95</v>
      </c>
      <c t="s" s="7" r="G15">
        <v>96</v>
      </c>
      <c s="7" r="H15">
        <v>3.0</v>
      </c>
      <c s="11" r="I15"/>
      <c t="str" s="7" r="J15">
        <f>J14+L15</f>
        <v>568</v>
      </c>
      <c t="s" s="24" r="K15">
        <v>97</v>
      </c>
      <c t="str" s="25" r="L15">
        <f>COUNTIF(E4:E576; "&lt;=74")-J14</f>
        <v>244</v>
      </c>
      <c s="17" r="M15"/>
      <c t="str" s="17" r="N15">
        <f>L15/573</f>
        <v>42,58%</v>
      </c>
      <c s="17" r="O15"/>
      <c t="s" s="24" r="P15">
        <v>98</v>
      </c>
      <c t="str" s="26" r="Q15">
        <f>W15*Q10</f>
        <v>106</v>
      </c>
      <c s="17" r="R15"/>
      <c s="17" r="S15"/>
      <c s="17" r="T15"/>
      <c t="s" s="24" r="U15">
        <v>99</v>
      </c>
      <c t="str" s="25" r="V15">
        <f>W23+W29</f>
        <v>8 996 757</v>
      </c>
      <c t="str" s="17" r="W15">
        <f>V15/V18</f>
        <v>18,50%</v>
      </c>
      <c s="17" r="X15"/>
    </row>
    <row r="16">
      <c s="7" r="A16">
        <v>13.0</v>
      </c>
      <c t="s" s="7" r="B16">
        <v>100</v>
      </c>
      <c t="s" s="8" r="C16">
        <v>101</v>
      </c>
      <c s="9" r="D16">
        <v>26385.0</v>
      </c>
      <c t="str" s="7" r="E16">
        <f>2014-YEAR(D16)</f>
        <v>42</v>
      </c>
      <c t="s" s="7" r="F16">
        <v>102</v>
      </c>
      <c t="s" s="7" r="G16">
        <v>103</v>
      </c>
      <c s="7" r="H16">
        <v>3.0</v>
      </c>
      <c s="11" r="I16"/>
      <c t="str" s="7" r="J16">
        <f>J15+L16</f>
        <v>573</v>
      </c>
      <c t="s" s="24" r="K16">
        <v>104</v>
      </c>
      <c t="str" s="25" r="L16">
        <f>COUNTIF(E4:E576; "&lt;=89")-J15</f>
        <v>5</v>
      </c>
      <c s="17" r="M16"/>
      <c t="str" s="17" r="N16">
        <f>L16/573</f>
        <v>0,87%</v>
      </c>
      <c s="17" r="O16"/>
      <c t="s" s="24" r="P16">
        <v>105</v>
      </c>
      <c t="str" s="26" r="Q16">
        <f>W16*Q10</f>
        <v>61</v>
      </c>
      <c s="17" r="R16"/>
      <c s="17" r="S16"/>
      <c s="17" r="T16"/>
      <c t="s" s="24" r="U16">
        <v>106</v>
      </c>
      <c t="str" s="25" r="V16">
        <f>W24+W30</f>
        <v>5 218 425</v>
      </c>
      <c t="str" s="17" r="W16">
        <f>V16/V18</f>
        <v>10,73%</v>
      </c>
      <c s="17" r="X16"/>
    </row>
    <row r="17">
      <c s="7" r="A17">
        <v>14.0</v>
      </c>
      <c t="s" s="7" r="B17">
        <v>107</v>
      </c>
      <c t="s" s="8" r="C17">
        <v>108</v>
      </c>
      <c t="s" s="9" r="D17">
        <v>109</v>
      </c>
      <c t="str" s="7" r="E17">
        <f>2014-YEAR(D17)</f>
        <v>47</v>
      </c>
      <c t="s" s="7" r="F17">
        <v>110</v>
      </c>
      <c t="s" s="7" r="G17">
        <v>111</v>
      </c>
      <c s="7" r="H17">
        <v>3.0</v>
      </c>
      <c s="11" r="I17"/>
      <c t="str" s="7" r="J17">
        <f>J16+L17</f>
        <v>573</v>
      </c>
      <c t="s" s="24" r="K17">
        <v>112</v>
      </c>
      <c t="str" s="25" r="L17">
        <f>COUNTIF(E4:E576; "&gt;=90")</f>
        <v>0</v>
      </c>
      <c s="17" r="M17"/>
      <c t="str" s="17" r="N17">
        <f>L17/573</f>
        <v>0,00%</v>
      </c>
      <c s="17" r="O17"/>
      <c t="s" s="24" r="P17">
        <v>113</v>
      </c>
      <c t="str" s="26" r="Q17">
        <f>W17*Q10</f>
        <v>6</v>
      </c>
      <c s="17" r="R17"/>
      <c s="17" r="S17"/>
      <c s="17" r="T17"/>
      <c t="s" s="24" r="U17">
        <v>114</v>
      </c>
      <c t="str" s="25" r="V17">
        <f>W25+W31</f>
        <v>491 945</v>
      </c>
      <c t="str" s="17" r="W17">
        <f>V17/V18</f>
        <v>1,01%</v>
      </c>
      <c s="17" r="X17"/>
    </row>
    <row r="18">
      <c s="7" r="A18">
        <v>15.0</v>
      </c>
      <c t="s" s="7" r="B18">
        <v>115</v>
      </c>
      <c t="s" s="8" r="C18">
        <v>116</v>
      </c>
      <c t="s" s="9" r="D18">
        <v>117</v>
      </c>
      <c t="str" s="7" r="E18">
        <f>2014-YEAR(D18)</f>
        <v>53</v>
      </c>
      <c t="s" s="7" r="F18">
        <v>118</v>
      </c>
      <c t="s" s="7" r="G18">
        <v>119</v>
      </c>
      <c s="7" r="H18">
        <v>3.0</v>
      </c>
      <c s="11" r="I18"/>
      <c s="7" r="J18"/>
      <c s="7" r="K18"/>
      <c s="7" r="L18"/>
      <c s="7" r="M18"/>
      <c t="str" s="7" r="N18">
        <f>SUM(N12:N17)</f>
        <v>100,00%</v>
      </c>
      <c s="7" r="O18"/>
      <c s="7" r="P18"/>
      <c t="str" s="7" r="Q18">
        <f>SUM(Q12:Q17)</f>
        <v>573</v>
      </c>
      <c s="7" r="R18"/>
      <c s="7" r="S18"/>
      <c s="7" r="T18"/>
      <c s="7" r="U18"/>
      <c t="str" s="7" r="V18">
        <f>SUM(V12:V17)</f>
        <v>48 642 927</v>
      </c>
      <c t="str" s="7" r="W18">
        <f>SUM(W12:W17)</f>
        <v>100,00%</v>
      </c>
      <c s="7" r="X18"/>
    </row>
    <row r="19">
      <c s="7" r="A19">
        <v>16.0</v>
      </c>
      <c t="s" s="7" r="B19">
        <v>120</v>
      </c>
      <c t="s" s="8" r="C19">
        <v>121</v>
      </c>
      <c t="s" s="9" r="D19">
        <v>122</v>
      </c>
      <c t="str" s="7" r="E19">
        <f>2014-YEAR(D19)</f>
        <v>45</v>
      </c>
      <c t="s" s="7" r="F19">
        <v>123</v>
      </c>
      <c t="s" s="7" r="G19">
        <v>124</v>
      </c>
      <c s="7" r="H19">
        <v>3.0</v>
      </c>
      <c s="11" r="I19"/>
      <c s="7" r="J19"/>
      <c s="7" r="K19"/>
      <c s="7" r="L19"/>
      <c s="7" r="M19"/>
      <c s="7" r="N19"/>
      <c s="7" r="O19"/>
      <c s="7" r="P19"/>
      <c s="7" r="Q19"/>
      <c s="7" r="R19"/>
      <c s="7" r="S19"/>
      <c s="7" r="T19"/>
      <c s="7" r="U19"/>
      <c s="7" r="V19"/>
      <c s="7" r="W19"/>
      <c s="7" r="X19"/>
    </row>
    <row r="20">
      <c s="7" r="A20">
        <v>17.0</v>
      </c>
      <c t="s" s="7" r="B20">
        <v>125</v>
      </c>
      <c t="s" s="8" r="C20">
        <v>126</v>
      </c>
      <c s="9" r="D20">
        <v>27583.0</v>
      </c>
      <c t="str" s="7" r="E20">
        <f>2014-YEAR(D20)</f>
        <v>39</v>
      </c>
      <c t="s" s="7" r="F20">
        <v>127</v>
      </c>
      <c t="s" s="7" r="G20">
        <v>128</v>
      </c>
      <c s="7" r="H20">
        <v>3.0</v>
      </c>
      <c s="11" r="I20"/>
      <c s="7" r="J20"/>
      <c t="s" s="27" r="K20">
        <v>129</v>
      </c>
      <c t="s" s="28" r="L20">
        <v>130</v>
      </c>
      <c t="str" s="29" r="M20">
        <f>COUNTIFS(E4:E576; "&gt;=20"; E4:E576; "&lt;30"; C4:C576; "=F")</f>
        <v>1</v>
      </c>
      <c s="7" r="N20"/>
      <c s="7" r="O20"/>
      <c t="s" s="27" r="P20">
        <v>131</v>
      </c>
      <c t="s" s="28" r="Q20">
        <v>132</v>
      </c>
      <c t="str" s="29" r="R20">
        <f>Q8*X20</f>
        <v>47</v>
      </c>
      <c s="7" r="S20"/>
      <c s="7" r="T20"/>
      <c t="s" s="27" r="U20">
        <v>133</v>
      </c>
      <c t="s" s="28" r="V20">
        <v>134</v>
      </c>
      <c s="30" r="W20">
        <v>3999452.0</v>
      </c>
      <c t="str" s="17" r="X20">
        <f>W20/T25</f>
        <v>15,66%</v>
      </c>
    </row>
    <row r="21">
      <c s="7" r="A21">
        <v>18.0</v>
      </c>
      <c t="s" s="7" r="B21">
        <v>135</v>
      </c>
      <c t="s" s="8" r="C21">
        <v>136</v>
      </c>
      <c t="s" s="9" r="D21">
        <v>137</v>
      </c>
      <c t="str" s="7" r="E21">
        <f>2014-YEAR(D21)</f>
        <v>69</v>
      </c>
      <c t="s" s="7" r="F21">
        <v>138</v>
      </c>
      <c t="s" s="7" r="G21">
        <v>139</v>
      </c>
      <c s="7" r="H21">
        <v>4.0</v>
      </c>
      <c s="11" r="I21"/>
      <c s="7" r="J21"/>
      <c t="s" s="31" r="L21">
        <v>140</v>
      </c>
      <c t="str" s="32" r="M21">
        <f>COUNTIFS(E4:E576; "&gt;=30"; E4:E576; "&lt;45"; C4:C576; "=F")</f>
        <v>25</v>
      </c>
      <c s="7" r="N21"/>
      <c s="7" r="O21"/>
      <c t="s" s="31" r="Q21">
        <v>141</v>
      </c>
      <c t="str" s="32" r="R21">
        <f>Q8*X21</f>
        <v>77</v>
      </c>
      <c s="7" r="S21"/>
      <c s="7" r="T21"/>
      <c t="s" s="31" r="V21">
        <v>142</v>
      </c>
      <c s="33" r="W21">
        <v>6548545.0</v>
      </c>
      <c t="str" s="17" r="X21">
        <f>W21/T25</f>
        <v>25,64%</v>
      </c>
    </row>
    <row r="22">
      <c s="7" r="A22">
        <v>19.0</v>
      </c>
      <c t="s" s="7" r="B22">
        <v>143</v>
      </c>
      <c t="s" s="8" r="C22">
        <v>144</v>
      </c>
      <c s="9" r="D22">
        <v>26543.0</v>
      </c>
      <c t="str" s="7" r="E22">
        <f>2014-YEAR(D22)</f>
        <v>42</v>
      </c>
      <c t="s" s="7" r="F22">
        <v>145</v>
      </c>
      <c t="s" s="7" r="G22">
        <v>146</v>
      </c>
      <c s="7" r="H22">
        <v>3.0</v>
      </c>
      <c s="11" r="I22"/>
      <c s="7" r="J22"/>
      <c t="s" s="31" r="L22">
        <v>147</v>
      </c>
      <c t="str" s="32" r="M22">
        <f>COUNTIFS(E4:E576; "&gt;=45"; E4:E576; "&lt;60"; C4:C576; "=F")</f>
        <v>64</v>
      </c>
      <c s="7" r="N22"/>
      <c s="7" r="O22"/>
      <c t="s" s="31" r="Q22">
        <v>148</v>
      </c>
      <c t="str" s="32" r="R22">
        <f>Q8*X22</f>
        <v>78</v>
      </c>
      <c s="7" r="S22"/>
      <c s="7" r="T22"/>
      <c t="s" s="31" r="V22">
        <v>149</v>
      </c>
      <c s="33" r="W22">
        <v>6654770.0</v>
      </c>
      <c t="str" s="17" r="X22">
        <f>W22/T25</f>
        <v>26,06%</v>
      </c>
    </row>
    <row r="23">
      <c s="7" r="A23">
        <v>20.0</v>
      </c>
      <c t="s" s="7" r="B23">
        <v>150</v>
      </c>
      <c t="s" s="8" r="C23">
        <v>151</v>
      </c>
      <c t="s" s="9" r="D23">
        <v>152</v>
      </c>
      <c t="str" s="7" r="E23">
        <f>2014-YEAR(D23)</f>
        <v>45</v>
      </c>
      <c t="s" s="7" r="F23">
        <v>153</v>
      </c>
      <c t="s" s="7" r="G23">
        <v>154</v>
      </c>
      <c s="7" r="H23">
        <v>3.0</v>
      </c>
      <c s="11" r="I23"/>
      <c s="7" r="J23"/>
      <c t="s" s="31" r="L23">
        <v>155</v>
      </c>
      <c t="str" s="32" r="M23">
        <f>COUNTIFS(E4:E576; "&gt;=60"; E4:E576; "&lt;75"; C4:C576; "=F")</f>
        <v>55</v>
      </c>
      <c s="7" r="N23"/>
      <c s="7" r="O23"/>
      <c t="s" s="31" r="Q23">
        <v>156</v>
      </c>
      <c t="str" s="32" r="R23">
        <f>Q8*X23</f>
        <v>56</v>
      </c>
      <c s="7" r="S23"/>
      <c s="7" r="T23"/>
      <c t="s" s="31" r="V23">
        <v>157</v>
      </c>
      <c s="33" r="W23">
        <v>4743708.0</v>
      </c>
      <c t="str" s="17" r="X23">
        <f>W23/T25</f>
        <v>18,57%</v>
      </c>
    </row>
    <row r="24">
      <c s="7" r="A24">
        <v>21.0</v>
      </c>
      <c t="s" s="7" r="B24">
        <v>158</v>
      </c>
      <c t="s" s="8" r="C24">
        <v>159</v>
      </c>
      <c s="9" r="D24">
        <v>28652.0</v>
      </c>
      <c t="str" s="7" r="E24">
        <f>2014-YEAR(D24)</f>
        <v>36</v>
      </c>
      <c t="s" s="7" r="F24">
        <v>160</v>
      </c>
      <c t="s" s="7" r="G24">
        <v>161</v>
      </c>
      <c s="7" r="H24">
        <v>3.0</v>
      </c>
      <c s="11" r="I24"/>
      <c s="7" r="J24"/>
      <c t="s" s="31" r="L24">
        <v>162</v>
      </c>
      <c t="str" s="32" r="M24">
        <f>COUNTIFS(E4:E576; "&gt;=75"; E4:E576; "&lt;90"; C4:C576; "=F")</f>
        <v>0</v>
      </c>
      <c s="7" r="N24"/>
      <c s="7" r="O24"/>
      <c t="s" s="31" r="Q24">
        <v>163</v>
      </c>
      <c t="str" s="32" r="R24">
        <f>Q8*X24</f>
        <v>38</v>
      </c>
      <c s="7" r="S24"/>
      <c s="7" r="T24"/>
      <c t="s" s="31" r="V24">
        <v>164</v>
      </c>
      <c s="33" r="W24">
        <v>3221072.0</v>
      </c>
      <c t="str" s="17" r="X24">
        <f>W24/T25</f>
        <v>12,61%</v>
      </c>
    </row>
    <row r="25">
      <c s="7" r="A25">
        <v>22.0</v>
      </c>
      <c t="s" s="7" r="B25">
        <v>165</v>
      </c>
      <c t="s" s="8" r="C25">
        <v>166</v>
      </c>
      <c t="s" s="9" r="D25">
        <v>167</v>
      </c>
      <c t="str" s="7" r="E25">
        <f>2014-YEAR(D25)</f>
        <v>54</v>
      </c>
      <c t="s" s="7" r="F25">
        <v>168</v>
      </c>
      <c t="s" s="7" r="G25">
        <v>169</v>
      </c>
      <c s="7" r="H25">
        <v>3.0</v>
      </c>
      <c s="11" r="I25"/>
      <c s="7" r="J25"/>
      <c t="s" s="31" r="L25">
        <v>170</v>
      </c>
      <c t="str" s="32" r="M25">
        <f>COUNTIFS(E4:E576; "&gt;=90"; C4:C576; "=F")</f>
        <v>0</v>
      </c>
      <c s="7" r="N25"/>
      <c s="7" r="O25"/>
      <c t="s" s="31" r="Q25">
        <v>171</v>
      </c>
      <c t="str" s="32" r="R25">
        <f>Q8*X25</f>
        <v>4</v>
      </c>
      <c t="str" s="7" r="S25">
        <f>SUM(R20:R25)</f>
        <v>301</v>
      </c>
      <c s="34" r="T25">
        <v>2.5541046E7</v>
      </c>
      <c t="s" s="31" r="V25">
        <v>172</v>
      </c>
      <c s="33" r="W25">
        <v>373499.0</v>
      </c>
      <c t="str" s="17" r="X25">
        <f>W25/T25</f>
        <v>1,46%</v>
      </c>
    </row>
    <row r="26">
      <c s="7" r="A26">
        <v>23.0</v>
      </c>
      <c t="s" s="7" r="B26">
        <v>173</v>
      </c>
      <c t="s" s="8" r="C26">
        <v>174</v>
      </c>
      <c t="s" s="9" r="D26">
        <v>175</v>
      </c>
      <c t="str" s="7" r="E26">
        <f>2014-YEAR(D26)</f>
        <v>70</v>
      </c>
      <c t="s" s="7" r="F26">
        <v>176</v>
      </c>
      <c t="s" s="7" r="G26">
        <v>177</v>
      </c>
      <c s="7" r="H26">
        <v>7.0</v>
      </c>
      <c s="11" r="I26"/>
      <c s="7" r="J26"/>
      <c t="s" s="27" r="K26">
        <v>178</v>
      </c>
      <c t="s" s="31" r="L26">
        <v>179</v>
      </c>
      <c t="str" s="29" r="M26">
        <f>COUNTIFS(E4:E576; "&gt;=20"; E4:E576; "&lt;30"; C4:C576; "=M")</f>
        <v>0</v>
      </c>
      <c t="str" s="7" r="N26">
        <f>M26+M20</f>
        <v>1</v>
      </c>
      <c s="7" r="O26"/>
      <c t="s" s="27" r="P26">
        <v>180</v>
      </c>
      <c t="s" s="31" r="Q26">
        <v>181</v>
      </c>
      <c t="str" s="29" r="R26">
        <f>Q9*X26</f>
        <v>47</v>
      </c>
      <c s="7" r="S26"/>
      <c s="7" r="T26"/>
      <c t="s" s="27" r="U26">
        <v>182</v>
      </c>
      <c t="s" s="31" r="V26">
        <v>183</v>
      </c>
      <c s="30" r="W26">
        <v>3962261.0</v>
      </c>
      <c t="str" s="17" r="X26">
        <f>W26/T31</f>
        <v>17,15%</v>
      </c>
    </row>
    <row r="27">
      <c s="7" r="A27">
        <v>24.0</v>
      </c>
      <c t="s" s="7" r="B27">
        <v>184</v>
      </c>
      <c t="s" s="8" r="C27">
        <v>185</v>
      </c>
      <c t="s" s="9" r="D27">
        <v>186</v>
      </c>
      <c t="str" s="7" r="E27">
        <f>2014-YEAR(D27)</f>
        <v>72</v>
      </c>
      <c t="s" s="7" r="F27">
        <v>187</v>
      </c>
      <c t="s" s="7" r="G27">
        <v>188</v>
      </c>
      <c s="7" r="H27">
        <v>7.0</v>
      </c>
      <c s="11" r="I27"/>
      <c s="7" r="J27"/>
      <c t="s" s="31" r="L27">
        <v>189</v>
      </c>
      <c t="str" s="32" r="M27">
        <f>COUNTIFS(E4:E576; "&gt;=30"; E4:E576; "&lt;45"; C4:C576; "=M")</f>
        <v>50</v>
      </c>
      <c t="str" s="7" r="N27">
        <f>M21+M27</f>
        <v>75</v>
      </c>
      <c s="7" r="O27"/>
      <c t="s" s="31" r="Q27">
        <v>190</v>
      </c>
      <c t="str" s="32" r="R27">
        <f>Q9*X27</f>
        <v>76</v>
      </c>
      <c s="7" r="S27"/>
      <c s="7" r="T27"/>
      <c t="s" s="31" r="V27">
        <v>191</v>
      </c>
      <c s="33" r="W27">
        <v>6422196.78423001</v>
      </c>
      <c t="str" s="17" r="X27">
        <f>W27/T31</f>
        <v>27,80%</v>
      </c>
    </row>
    <row r="28">
      <c s="7" r="A28">
        <v>25.0</v>
      </c>
      <c t="s" s="7" r="B28">
        <v>192</v>
      </c>
      <c t="s" s="8" r="C28">
        <v>193</v>
      </c>
      <c t="s" s="9" r="D28">
        <v>194</v>
      </c>
      <c t="str" s="7" r="E28">
        <f>2014-YEAR(D28)</f>
        <v>64</v>
      </c>
      <c t="s" s="7" r="F28">
        <v>195</v>
      </c>
      <c t="s" s="7" r="G28">
        <v>196</v>
      </c>
      <c s="7" r="H28">
        <v>3.0</v>
      </c>
      <c s="11" r="I28"/>
      <c s="7" r="J28"/>
      <c t="s" s="31" r="L28">
        <v>197</v>
      </c>
      <c t="str" s="32" r="M28">
        <f>COUNTIFS(E4:E576; "&gt;=45"; E4:E576; "&lt;60"; C4:C576; "=M")</f>
        <v>184</v>
      </c>
      <c t="str" s="7" r="N28">
        <f>M28+M22</f>
        <v>248</v>
      </c>
      <c s="7" r="O28"/>
      <c t="s" s="31" r="Q28">
        <v>198</v>
      </c>
      <c t="str" s="32" r="R28">
        <f>Q9*X28</f>
        <v>75</v>
      </c>
      <c s="7" r="S28"/>
      <c s="7" r="T28"/>
      <c t="s" s="31" r="V28">
        <v>199</v>
      </c>
      <c s="33" r="W28">
        <v>6348575.66486303</v>
      </c>
      <c t="str" s="17" r="X28">
        <f>W28/T31</f>
        <v>27,48%</v>
      </c>
    </row>
    <row r="29">
      <c s="7" r="A29">
        <v>26.0</v>
      </c>
      <c t="s" s="7" r="B29">
        <v>200</v>
      </c>
      <c t="s" s="8" r="C29">
        <v>201</v>
      </c>
      <c t="s" s="9" r="D29">
        <v>202</v>
      </c>
      <c t="str" s="7" r="E29">
        <f>2014-YEAR(D29)</f>
        <v>53</v>
      </c>
      <c t="s" s="7" r="F29">
        <v>203</v>
      </c>
      <c t="s" s="7" r="G29">
        <v>204</v>
      </c>
      <c s="7" r="H29">
        <v>2.0</v>
      </c>
      <c s="11" r="I29"/>
      <c s="7" r="J29"/>
      <c t="s" s="31" r="L29">
        <v>205</v>
      </c>
      <c t="str" s="32" r="M29">
        <f>COUNTIFS(E4:E576; "&gt;=60"; E4:E576; "&lt;75"; C4:C576; "=M")</f>
        <v>189</v>
      </c>
      <c t="str" s="7" r="N29">
        <f>M29+M23</f>
        <v>244</v>
      </c>
      <c s="7" r="O29"/>
      <c t="s" s="31" r="Q29">
        <v>206</v>
      </c>
      <c t="str" s="32" r="R29">
        <f>Q9*X29</f>
        <v>50</v>
      </c>
      <c s="7" r="S29"/>
      <c s="7" r="T29"/>
      <c t="s" s="31" r="V29">
        <v>207</v>
      </c>
      <c s="33" r="W29">
        <v>4253049.33130097</v>
      </c>
      <c t="str" s="17" r="X29">
        <f>W29/T31</f>
        <v>18,41%</v>
      </c>
    </row>
    <row r="30">
      <c s="7" r="A30">
        <v>27.0</v>
      </c>
      <c t="s" s="7" r="B30">
        <v>208</v>
      </c>
      <c t="s" s="8" r="C30">
        <v>209</v>
      </c>
      <c s="9" r="D30">
        <v>26895.0</v>
      </c>
      <c t="str" s="7" r="E30">
        <f>2014-YEAR(D30)</f>
        <v>41</v>
      </c>
      <c t="s" s="7" r="F30">
        <v>210</v>
      </c>
      <c t="s" s="7" r="G30">
        <v>211</v>
      </c>
      <c s="7" r="H30">
        <v>3.0</v>
      </c>
      <c s="11" r="I30"/>
      <c s="7" r="J30"/>
      <c t="s" s="31" r="L30">
        <v>212</v>
      </c>
      <c t="str" s="32" r="M30">
        <f>COUNTIFS(E4:E576; "&gt;=75"; E4:E576; "&lt;90"; C4:C576; "=M")</f>
        <v>5</v>
      </c>
      <c t="str" s="7" r="N30">
        <f>M30+M24</f>
        <v>5</v>
      </c>
      <c s="7" r="O30"/>
      <c t="s" s="31" r="Q30">
        <v>213</v>
      </c>
      <c t="str" s="32" r="R30">
        <f>Q9*X30</f>
        <v>24</v>
      </c>
      <c s="7" r="S30"/>
      <c s="7" r="T30"/>
      <c t="s" s="31" r="V30">
        <v>214</v>
      </c>
      <c s="33" r="W30">
        <v>1997352.708701</v>
      </c>
      <c t="str" s="17" r="X30">
        <f>W30/T31</f>
        <v>8,65%</v>
      </c>
    </row>
    <row r="31">
      <c s="7" r="A31">
        <v>28.0</v>
      </c>
      <c t="s" s="7" r="B31">
        <v>215</v>
      </c>
      <c t="s" s="8" r="C31">
        <v>216</v>
      </c>
      <c s="9" r="D31">
        <v>27223.0</v>
      </c>
      <c t="str" s="7" r="E31">
        <f>2014-YEAR(D31)</f>
        <v>40</v>
      </c>
      <c t="s" s="7" r="F31">
        <v>217</v>
      </c>
      <c t="s" s="7" r="G31">
        <v>218</v>
      </c>
      <c s="7" r="H31">
        <v>3.0</v>
      </c>
      <c s="11" r="I31"/>
      <c s="7" r="J31"/>
      <c t="s" s="31" r="L31">
        <v>219</v>
      </c>
      <c t="str" s="32" r="M31">
        <f>COUNTIFS(E4:E576; "&gt;=90"; C4:C576; "=M")</f>
        <v>0</v>
      </c>
      <c t="str" s="7" r="N31">
        <f>M31+M25</f>
        <v>0</v>
      </c>
      <c s="7" r="O31"/>
      <c t="s" s="31" r="Q31">
        <v>220</v>
      </c>
      <c t="str" s="32" r="R31">
        <f>Q9*X31</f>
        <v>1</v>
      </c>
      <c t="str" s="7" r="S31">
        <f>SUM(R26:R31)</f>
        <v>272</v>
      </c>
      <c t="str" s="7" r="T31">
        <f>SUM(W26:W31)</f>
        <v>23 101 881</v>
      </c>
      <c t="s" s="31" r="V31">
        <v>221</v>
      </c>
      <c s="33" r="W31">
        <v>118445.685553</v>
      </c>
      <c t="str" s="17" r="X31">
        <f>W31/T31</f>
        <v>0,51%</v>
      </c>
    </row>
    <row r="32">
      <c s="7" r="A32">
        <v>29.0</v>
      </c>
      <c t="s" s="7" r="B32">
        <v>222</v>
      </c>
      <c t="s" s="8" r="C32">
        <v>223</v>
      </c>
      <c t="s" s="9" r="D32">
        <v>224</v>
      </c>
      <c t="str" s="7" r="E32">
        <f>2014-YEAR(D32)</f>
        <v>65</v>
      </c>
      <c t="s" s="7" r="F32">
        <v>225</v>
      </c>
      <c t="s" s="7" r="G32">
        <v>226</v>
      </c>
      <c s="7" r="H32">
        <v>3.0</v>
      </c>
      <c s="11" r="I32"/>
      <c s="7" r="J32"/>
      <c s="35" r="K32"/>
      <c s="35" r="L32"/>
      <c s="35" r="M32"/>
      <c s="7" r="N32"/>
      <c s="7" r="O32"/>
      <c s="7" r="P32"/>
      <c s="7" r="Q32"/>
      <c s="7" r="R32"/>
      <c s="7" r="S32"/>
      <c s="7" r="T32"/>
      <c s="7" r="U32"/>
      <c s="7" r="V32"/>
      <c s="7" r="W32"/>
      <c s="7" r="X32"/>
    </row>
    <row r="33">
      <c s="7" r="A33">
        <v>30.0</v>
      </c>
      <c t="s" s="7" r="B33">
        <v>227</v>
      </c>
      <c t="s" s="8" r="C33">
        <v>228</v>
      </c>
      <c t="s" s="9" r="D33">
        <v>229</v>
      </c>
      <c t="str" s="7" r="E33">
        <f>2014-YEAR(D33)</f>
        <v>55</v>
      </c>
      <c t="s" s="7" r="F33">
        <v>230</v>
      </c>
      <c t="s" s="7" r="G33">
        <v>231</v>
      </c>
      <c s="7" r="H33">
        <v>3.0</v>
      </c>
      <c s="11" r="I33"/>
      <c s="7" r="J33"/>
      <c t="s" s="36" r="K33">
        <v>232</v>
      </c>
      <c t="str" s="32" r="M33">
        <f>AVERAGEIF(C4:C576; "=F"; E4:E576)</f>
        <v>55</v>
      </c>
      <c s="7" r="N33"/>
      <c s="7" r="O33"/>
      <c s="7" r="P33"/>
      <c s="7" r="Q33"/>
      <c s="7" r="R33"/>
      <c s="7" r="S33"/>
      <c s="7" r="T33"/>
      <c t="s" s="27" r="U33">
        <v>233</v>
      </c>
      <c t="str" s="37" r="W33">
        <f>((25*W20)+(37*W21)+(52*W22)+(67*W23)+(82*W24)+(95*W25))/X25</f>
        <v>89292641961</v>
      </c>
      <c s="7" r="X33"/>
    </row>
    <row r="34">
      <c s="7" r="A34">
        <v>31.0</v>
      </c>
      <c t="s" s="7" r="B34">
        <v>234</v>
      </c>
      <c t="s" s="8" r="C34">
        <v>235</v>
      </c>
      <c t="s" s="9" r="D34">
        <v>236</v>
      </c>
      <c t="str" s="7" r="E34">
        <f>2014-YEAR(D34)</f>
        <v>66</v>
      </c>
      <c t="s" s="7" r="F34">
        <v>237</v>
      </c>
      <c t="s" s="7" r="G34">
        <v>238</v>
      </c>
      <c s="7" r="H34">
        <v>3.0</v>
      </c>
      <c s="11" r="I34"/>
      <c s="7" r="J34"/>
      <c t="s" s="36" r="K34">
        <v>239</v>
      </c>
      <c t="str" s="32" r="M34">
        <f>AVERAGEIF(C4:C576; "=M"; E4:E576)</f>
        <v>57</v>
      </c>
      <c s="7" r="N34"/>
      <c s="7" r="O34"/>
      <c s="7" r="P34"/>
      <c s="7" r="Q34"/>
      <c s="7" r="R34"/>
      <c s="7" r="S34"/>
      <c s="7" r="T34"/>
      <c t="s" s="36" r="U34">
        <v>240</v>
      </c>
      <c t="str" s="37" r="W34">
        <f>((25*W26)+(37*W27)+(52*W28)+(67*W29)+(82*W30)+(95*W31))/T31</f>
        <v>49</v>
      </c>
      <c s="7" r="X34"/>
    </row>
    <row r="35">
      <c s="7" r="A35">
        <v>32.0</v>
      </c>
      <c t="s" s="7" r="B35">
        <v>241</v>
      </c>
      <c t="s" s="8" r="C35">
        <v>242</v>
      </c>
      <c t="s" s="9" r="D35">
        <v>243</v>
      </c>
      <c t="str" s="7" r="E35">
        <f>2014-YEAR(D35)</f>
        <v>68</v>
      </c>
      <c t="s" s="7" r="F35">
        <v>244</v>
      </c>
      <c t="s" s="7" r="G35">
        <v>245</v>
      </c>
      <c s="7" r="H35">
        <v>3.0</v>
      </c>
      <c s="11" r="I35"/>
      <c s="7" r="J35"/>
      <c s="7" r="K35"/>
      <c s="7" r="L35"/>
      <c s="7" r="M35"/>
      <c s="7" r="N35"/>
      <c s="7" r="O35"/>
      <c s="7" r="P35"/>
      <c s="7" r="Q35"/>
      <c s="7" r="R35"/>
      <c s="7" r="S35"/>
      <c s="7" r="T35"/>
      <c s="7" r="U35"/>
      <c s="7" r="V35"/>
      <c s="7" r="W35"/>
      <c s="7" r="X35"/>
    </row>
    <row r="36">
      <c s="7" r="A36">
        <v>33.0</v>
      </c>
      <c t="s" s="7" r="B36">
        <v>246</v>
      </c>
      <c t="s" s="8" r="C36">
        <v>247</v>
      </c>
      <c t="s" s="9" r="D36">
        <v>248</v>
      </c>
      <c t="str" s="7" r="E36">
        <f>2014-YEAR(D36)</f>
        <v>54</v>
      </c>
      <c t="s" s="7" r="F36">
        <v>249</v>
      </c>
      <c t="s" s="7" r="G36">
        <v>250</v>
      </c>
      <c s="7" r="H36">
        <v>3.0</v>
      </c>
      <c s="11" r="I36"/>
      <c s="7" r="J36"/>
      <c t="s" s="38" r="K36">
        <v>251</v>
      </c>
      <c s="39" r="M36"/>
      <c s="40" r="N36"/>
      <c s="7" r="O36"/>
      <c t="s" s="38" r="P36">
        <v>252</v>
      </c>
      <c t="s" s="39" r="R36">
        <v>253</v>
      </c>
      <c s="7" r="S36"/>
      <c s="7" r="T36"/>
      <c t="s" s="38" r="U36">
        <v>254</v>
      </c>
      <c t="s" s="39" r="W36">
        <v>255</v>
      </c>
      <c s="7" r="X36"/>
    </row>
    <row r="37">
      <c s="7" r="A37">
        <v>34.0</v>
      </c>
      <c t="s" s="7" r="B37">
        <v>256</v>
      </c>
      <c t="s" s="8" r="C37">
        <v>257</v>
      </c>
      <c t="s" s="9" r="D37">
        <v>258</v>
      </c>
      <c t="str" s="7" r="E37">
        <f>2014-YEAR(D37)</f>
        <v>67</v>
      </c>
      <c t="s" s="7" r="F37">
        <v>259</v>
      </c>
      <c t="s" s="7" r="G37">
        <v>260</v>
      </c>
      <c s="7" r="H37">
        <v>7.0</v>
      </c>
      <c s="11" r="I37"/>
      <c s="7" r="J37">
        <v>1.0</v>
      </c>
      <c t="s" s="41" r="K37">
        <v>261</v>
      </c>
      <c t="str" s="38" r="M37">
        <f>COUNTIF(H4:H576; "=1")</f>
        <v>15</v>
      </c>
      <c t="str" s="17" r="N37">
        <f>M37/M45</f>
        <v>2,62%</v>
      </c>
      <c s="7" r="O37"/>
      <c t="s" s="41" r="P37">
        <v>262</v>
      </c>
      <c t="str" s="42" r="R37">
        <f>Q5*X37</f>
        <v>5</v>
      </c>
      <c t="str" s="17" r="S37">
        <f>R37/R45</f>
        <v>0,94%</v>
      </c>
      <c s="7" r="T37"/>
      <c t="s" s="41" r="U37">
        <v>263</v>
      </c>
      <c s="43" r="W37">
        <v>493288.0</v>
      </c>
      <c t="str" s="17" r="X37">
        <f>W37/W45</f>
        <v>0,94%</v>
      </c>
    </row>
    <row r="38">
      <c s="7" r="A38">
        <v>35.0</v>
      </c>
      <c t="s" s="7" r="B38">
        <v>264</v>
      </c>
      <c t="s" s="8" r="C38">
        <v>265</v>
      </c>
      <c t="s" s="9" r="D38">
        <v>266</v>
      </c>
      <c t="str" s="7" r="E38">
        <f>2014-YEAR(D38)</f>
        <v>47</v>
      </c>
      <c t="s" s="7" r="F38">
        <v>267</v>
      </c>
      <c t="s" s="7" r="G38">
        <v>268</v>
      </c>
      <c s="7" r="H38">
        <v>3.0</v>
      </c>
      <c s="11" r="I38"/>
      <c s="7" r="J38">
        <v>2.0</v>
      </c>
      <c t="s" s="44" r="K38">
        <v>269</v>
      </c>
      <c t="str" s="38" r="M38">
        <f>COUNTIF(H4:H576; "=2")</f>
        <v>26</v>
      </c>
      <c t="str" s="17" r="N38">
        <f>M38/M45</f>
        <v>4,54%</v>
      </c>
      <c s="7" r="O38"/>
      <c t="s" s="44" r="P38">
        <v>270</v>
      </c>
      <c t="str" s="42" r="R38">
        <f>Q5*X38</f>
        <v>19</v>
      </c>
      <c t="str" s="17" r="S38">
        <f>R38/R45</f>
        <v>3,35%</v>
      </c>
      <c s="7" r="T38"/>
      <c t="s" s="44" r="U38">
        <v>271</v>
      </c>
      <c s="43" r="W38">
        <v>1763211.0</v>
      </c>
      <c t="str" s="17" r="X38">
        <f>W38/W45</f>
        <v>3,35%</v>
      </c>
    </row>
    <row r="39">
      <c s="7" r="A39">
        <v>36.0</v>
      </c>
      <c t="s" s="7" r="B39">
        <v>272</v>
      </c>
      <c t="s" s="8" r="C39">
        <v>273</v>
      </c>
      <c t="s" s="9" r="D39">
        <v>274</v>
      </c>
      <c t="str" s="7" r="E39">
        <f>2014-YEAR(D39)</f>
        <v>49</v>
      </c>
      <c t="s" s="7" r="F39">
        <v>275</v>
      </c>
      <c t="s" s="7" r="G39">
        <v>276</v>
      </c>
      <c s="7" r="H39">
        <v>3.0</v>
      </c>
      <c s="11" r="I39"/>
      <c s="7" r="J39">
        <v>3.0</v>
      </c>
      <c t="s" s="44" r="K39">
        <v>277</v>
      </c>
      <c t="str" s="38" r="M39">
        <f>COUNTIF(H4:H576; "=3")</f>
        <v>424</v>
      </c>
      <c t="str" s="17" r="N39">
        <f>M39/M45</f>
        <v>74,00%</v>
      </c>
      <c s="7" r="O39"/>
      <c t="s" s="44" r="P39">
        <v>278</v>
      </c>
      <c t="str" s="42" r="R39">
        <f>Q5*X39</f>
        <v>50</v>
      </c>
      <c t="str" s="17" r="S39">
        <f>R39/R45</f>
        <v>8,71%</v>
      </c>
      <c s="7" r="T39"/>
      <c t="s" s="44" r="U39">
        <v>279</v>
      </c>
      <c s="43" r="W39">
        <v>4587411.0</v>
      </c>
      <c t="str" s="17" r="X39">
        <f>W39/W45</f>
        <v>8,71%</v>
      </c>
    </row>
    <row r="40">
      <c s="7" r="A40">
        <v>37.0</v>
      </c>
      <c t="s" s="7" r="B40">
        <v>280</v>
      </c>
      <c t="s" s="8" r="C40">
        <v>281</v>
      </c>
      <c t="s" s="9" r="D40">
        <v>282</v>
      </c>
      <c t="str" s="7" r="E40">
        <f>2014-YEAR(D40)</f>
        <v>63</v>
      </c>
      <c t="s" s="7" r="F40">
        <v>283</v>
      </c>
      <c t="s" s="7" r="G40">
        <v>284</v>
      </c>
      <c s="7" r="H40">
        <v>3.0</v>
      </c>
      <c s="11" r="I40"/>
      <c s="7" r="J40">
        <v>4.0</v>
      </c>
      <c t="s" s="45" r="K40">
        <v>285</v>
      </c>
      <c t="str" s="38" r="M40">
        <f>COUNTIF(H4:H576; "=4")</f>
        <v>34</v>
      </c>
      <c t="str" s="17" r="N40">
        <f>M40/M45</f>
        <v>5,93%</v>
      </c>
      <c s="7" r="O40"/>
      <c t="s" s="45" r="P40">
        <v>286</v>
      </c>
      <c t="str" s="42" r="R40">
        <f>Q5*X40</f>
        <v>80</v>
      </c>
      <c t="str" s="17" r="S40">
        <f>R40/R45</f>
        <v>13,89%</v>
      </c>
      <c s="7" r="T40"/>
      <c t="s" s="45" r="U40">
        <v>287</v>
      </c>
      <c s="43" r="W40">
        <v>7311485.0</v>
      </c>
      <c t="str" s="17" r="X40">
        <f>W40/W45</f>
        <v>13,89%</v>
      </c>
    </row>
    <row r="41">
      <c s="7" r="A41">
        <v>38.0</v>
      </c>
      <c t="s" s="7" r="B41">
        <v>288</v>
      </c>
      <c t="s" s="8" r="C41">
        <v>289</v>
      </c>
      <c t="s" s="9" r="D41">
        <v>290</v>
      </c>
      <c t="str" s="7" r="E41">
        <f>2014-YEAR(D41)</f>
        <v>68</v>
      </c>
      <c t="s" s="7" r="F41">
        <v>291</v>
      </c>
      <c t="s" s="7" r="G41">
        <v>292</v>
      </c>
      <c s="7" r="H41">
        <v>3.0</v>
      </c>
      <c s="11" r="I41"/>
      <c s="7" r="J41">
        <v>5.0</v>
      </c>
      <c t="s" s="41" r="K41">
        <v>293</v>
      </c>
      <c t="str" s="38" r="M41">
        <f>COUNTIF(H4:H576; "=5")</f>
        <v>8</v>
      </c>
      <c t="str" s="17" r="N41">
        <f>M41/M45</f>
        <v>1,40%</v>
      </c>
      <c s="7" r="O41"/>
      <c t="s" s="41" r="P41">
        <v>294</v>
      </c>
      <c t="str" s="42" r="R41">
        <f>Q5*X41</f>
        <v>95</v>
      </c>
      <c t="str" s="17" r="S41">
        <f>R41/R45</f>
        <v>16,65%</v>
      </c>
      <c s="7" r="T41"/>
      <c t="s" s="41" r="U41">
        <v>295</v>
      </c>
      <c s="43" r="W41">
        <v>8763992.0</v>
      </c>
      <c t="str" s="17" r="X41">
        <f>W41/W45</f>
        <v>16,65%</v>
      </c>
    </row>
    <row r="42">
      <c s="7" r="A42">
        <v>39.0</v>
      </c>
      <c t="s" s="7" r="B42">
        <v>296</v>
      </c>
      <c t="s" s="8" r="C42">
        <v>297</v>
      </c>
      <c s="9" r="D42">
        <v>26746.0</v>
      </c>
      <c t="str" s="7" r="E42">
        <f>2014-YEAR(D42)</f>
        <v>41</v>
      </c>
      <c t="s" s="7" r="F42">
        <v>298</v>
      </c>
      <c t="s" s="7" r="G42">
        <v>299</v>
      </c>
      <c s="7" r="H42">
        <v>3.0</v>
      </c>
      <c s="11" r="I42"/>
      <c s="7" r="J42">
        <v>6.0</v>
      </c>
      <c t="s" s="41" r="K42">
        <v>300</v>
      </c>
      <c t="str" s="38" r="M42">
        <f>COUNTIF(H4:H576; "=6")</f>
        <v>1</v>
      </c>
      <c t="str" s="17" r="N42">
        <f>M42/M45</f>
        <v>0,17%</v>
      </c>
      <c s="7" r="O42"/>
      <c t="s" s="41" r="P42">
        <v>301</v>
      </c>
      <c t="str" s="42" r="R42">
        <f>Q5*X42</f>
        <v>77</v>
      </c>
      <c t="str" s="17" r="S42">
        <f>R42/R45</f>
        <v>13,37%</v>
      </c>
      <c s="7" r="T42"/>
      <c t="s" s="41" r="U42">
        <v>302</v>
      </c>
      <c s="43" r="W42">
        <v>7041640.0</v>
      </c>
      <c t="str" s="17" r="X42">
        <f>W42/W45</f>
        <v>13,37%</v>
      </c>
    </row>
    <row r="43">
      <c s="7" r="A43">
        <v>40.0</v>
      </c>
      <c t="s" s="7" r="B43">
        <v>303</v>
      </c>
      <c t="s" s="8" r="C43">
        <v>304</v>
      </c>
      <c t="s" s="9" r="D43">
        <v>305</v>
      </c>
      <c t="str" s="7" r="E43">
        <f>2014-YEAR(D43)</f>
        <v>58</v>
      </c>
      <c t="s" s="7" r="F43">
        <v>306</v>
      </c>
      <c t="s" s="7" r="G43">
        <v>307</v>
      </c>
      <c s="7" r="H43">
        <v>3.0</v>
      </c>
      <c s="11" r="I43"/>
      <c s="7" r="J43">
        <v>7.0</v>
      </c>
      <c t="s" s="41" r="K43">
        <v>308</v>
      </c>
      <c t="str" s="38" r="M43">
        <f>COUNTIF(H4:H576; "=7")</f>
        <v>59</v>
      </c>
      <c t="str" s="17" r="N43">
        <f>M43/M45</f>
        <v>10,30%</v>
      </c>
      <c s="7" r="O43"/>
      <c t="s" s="41" r="P43">
        <v>309</v>
      </c>
      <c t="str" s="42" r="R43">
        <f>Q5*X43</f>
        <v>150</v>
      </c>
      <c t="str" s="17" r="S43">
        <f>R43/R45</f>
        <v>26,19%</v>
      </c>
      <c s="7" r="T43"/>
      <c t="s" s="41" r="U43">
        <v>310</v>
      </c>
      <c s="43" r="W43">
        <v>1.3787874E7</v>
      </c>
      <c t="str" s="17" r="X43">
        <f>W43/W45</f>
        <v>26,19%</v>
      </c>
    </row>
    <row r="44">
      <c s="7" r="A44">
        <v>41.0</v>
      </c>
      <c t="s" s="7" r="B44">
        <v>311</v>
      </c>
      <c t="s" s="8" r="C44">
        <v>312</v>
      </c>
      <c t="s" s="9" r="D44">
        <v>313</v>
      </c>
      <c t="str" s="7" r="E44">
        <f>2014-YEAR(D44)</f>
        <v>49</v>
      </c>
      <c t="s" s="7" r="F44">
        <v>314</v>
      </c>
      <c t="s" s="7" r="G44">
        <v>315</v>
      </c>
      <c s="7" r="H44">
        <v>3.0</v>
      </c>
      <c s="11" r="I44"/>
      <c s="7" r="J44">
        <v>8.0</v>
      </c>
      <c t="s" s="41" r="K44">
        <v>316</v>
      </c>
      <c t="str" s="38" r="M44">
        <f>COUNTIF(H4:H576; "=8")</f>
        <v>6</v>
      </c>
      <c t="str" s="17" r="N44">
        <f>M44/M45</f>
        <v>1,05%</v>
      </c>
      <c s="7" r="O44"/>
      <c t="s" s="41" r="P44">
        <v>317</v>
      </c>
      <c t="str" s="42" r="R44">
        <f>Q5*X44</f>
        <v>97</v>
      </c>
      <c t="str" s="17" r="S44">
        <f>R44/R45</f>
        <v>16,91%</v>
      </c>
      <c s="7" r="T44"/>
      <c t="s" s="41" r="U44">
        <v>318</v>
      </c>
      <c s="43" r="W44">
        <v>8901219.0</v>
      </c>
      <c t="str" s="17" r="X44">
        <f>W44/W45</f>
        <v>16,91%</v>
      </c>
    </row>
    <row r="45">
      <c s="7" r="A45">
        <v>42.0</v>
      </c>
      <c t="s" s="7" r="B45">
        <v>319</v>
      </c>
      <c t="s" s="8" r="C45">
        <v>320</v>
      </c>
      <c t="s" s="9" r="D45">
        <v>321</v>
      </c>
      <c t="str" s="7" r="E45">
        <f>2014-YEAR(D45)</f>
        <v>53</v>
      </c>
      <c t="s" s="7" r="F45">
        <v>322</v>
      </c>
      <c t="s" s="7" r="G45">
        <v>323</v>
      </c>
      <c s="7" r="H45">
        <v>3.0</v>
      </c>
      <c s="11" r="I45"/>
      <c s="7" r="J45"/>
      <c s="7" r="K45"/>
      <c s="7" r="L45"/>
      <c t="str" s="7" r="M45">
        <f>SUM(M37:M44)</f>
        <v>573</v>
      </c>
      <c t="str" s="7" r="N45">
        <f>SUM(N37:N44)</f>
        <v>100,00%</v>
      </c>
      <c s="7" r="O45"/>
      <c s="7" r="P45"/>
      <c s="7" r="Q45"/>
      <c t="str" s="7" r="R45">
        <f>SUM(R37:R44)</f>
        <v>573</v>
      </c>
      <c t="str" s="7" r="S45">
        <f>SUM(S37:S44)</f>
        <v>100,00%</v>
      </c>
      <c s="7" r="T45"/>
      <c s="7" r="U45"/>
      <c s="7" r="V45"/>
      <c t="str" s="7" r="W45">
        <f>SUM(W37:W44)</f>
        <v>52 650 120</v>
      </c>
      <c t="str" s="7" r="X45">
        <f>SUM(X37:X44)</f>
        <v>100,00%</v>
      </c>
    </row>
    <row r="46">
      <c s="7" r="A46">
        <v>43.0</v>
      </c>
      <c t="s" s="7" r="B46">
        <v>324</v>
      </c>
      <c t="s" s="8" r="C46">
        <v>325</v>
      </c>
      <c t="s" s="9" r="D46">
        <v>326</v>
      </c>
      <c t="str" s="7" r="E46">
        <f>2014-YEAR(D46)</f>
        <v>52</v>
      </c>
      <c t="s" s="7" r="F46">
        <v>327</v>
      </c>
      <c t="s" s="7" r="G46">
        <v>328</v>
      </c>
      <c s="7" r="H46">
        <v>3.0</v>
      </c>
      <c s="11" r="I46"/>
      <c s="7" r="J46"/>
      <c t="s" s="46" r="K46">
        <v>329</v>
      </c>
      <c t="s" s="47" r="L46">
        <v>330</v>
      </c>
      <c t="str" s="48" r="N46">
        <f>COUNTIFS(H4:H576; "=1"; C4:C576; "=F")</f>
        <v>4</v>
      </c>
      <c s="7" r="O46"/>
      <c t="s" s="46" r="P46">
        <v>331</v>
      </c>
      <c t="s" s="47" r="Q46">
        <v>332</v>
      </c>
      <c t="str" s="48" r="S46">
        <f>301*T46</f>
        <v>1</v>
      </c>
      <c t="str" s="17" r="T46">
        <f>X46/V63</f>
        <v>0,50%</v>
      </c>
      <c t="s" s="46" r="U46">
        <v>333</v>
      </c>
      <c t="s" s="47" r="V46">
        <v>334</v>
      </c>
      <c s="49" r="X46">
        <v>136866.0</v>
      </c>
    </row>
    <row r="47">
      <c s="7" r="A47">
        <v>44.0</v>
      </c>
      <c t="s" s="7" r="B47">
        <v>335</v>
      </c>
      <c t="s" s="8" r="C47">
        <v>336</v>
      </c>
      <c s="9" r="D47">
        <v>28246.0</v>
      </c>
      <c t="str" s="7" r="E47">
        <f>2014-YEAR(D47)</f>
        <v>37</v>
      </c>
      <c t="s" s="7" r="F47">
        <v>337</v>
      </c>
      <c t="s" s="7" r="G47">
        <v>338</v>
      </c>
      <c s="7" r="H47">
        <v>3.0</v>
      </c>
      <c s="11" r="I47"/>
      <c s="7" r="J47"/>
      <c t="s" s="50" r="L47">
        <v>339</v>
      </c>
      <c t="str" s="51" r="N47">
        <f>COUNTIFS(H4:H576; "=2"; C4:C576; "=F")</f>
        <v>7</v>
      </c>
      <c s="7" r="O47"/>
      <c t="s" s="50" r="Q47">
        <v>340</v>
      </c>
      <c t="str" s="48" r="S47">
        <f>301*T47</f>
        <v>6</v>
      </c>
      <c t="str" s="17" r="T47">
        <f>X47/V63</f>
        <v>1,83%</v>
      </c>
      <c t="s" s="50" r="V47">
        <v>341</v>
      </c>
      <c s="52" r="X47">
        <v>503243.0</v>
      </c>
    </row>
    <row r="48">
      <c s="7" r="A48">
        <v>45.0</v>
      </c>
      <c t="s" s="7" r="B48">
        <v>342</v>
      </c>
      <c t="s" s="8" r="C48">
        <v>343</v>
      </c>
      <c t="s" s="9" r="D48">
        <v>344</v>
      </c>
      <c t="str" s="7" r="E48">
        <f>2014-YEAR(D48)</f>
        <v>50</v>
      </c>
      <c t="s" s="7" r="F48">
        <v>345</v>
      </c>
      <c t="s" s="7" r="G48">
        <v>346</v>
      </c>
      <c s="7" r="H48">
        <v>3.0</v>
      </c>
      <c s="11" r="I48"/>
      <c s="7" r="J48"/>
      <c t="s" s="50" r="L48">
        <v>347</v>
      </c>
      <c t="str" s="51" r="N48">
        <f>COUNTIFS(H4:H576; "=3"; C4:C576; "=F")</f>
        <v>97</v>
      </c>
      <c s="7" r="O48"/>
      <c t="s" s="50" r="Q48">
        <v>348</v>
      </c>
      <c t="str" s="48" r="S48">
        <f>301*T48</f>
        <v>20</v>
      </c>
      <c t="str" s="17" r="T48">
        <f>X48/V63</f>
        <v>6,55%</v>
      </c>
      <c t="s" s="50" r="V48">
        <v>349</v>
      </c>
      <c s="52" r="X48">
        <v>1802371.0</v>
      </c>
    </row>
    <row r="49">
      <c s="7" r="A49">
        <v>46.0</v>
      </c>
      <c t="s" s="7" r="B49">
        <v>350</v>
      </c>
      <c t="s" s="8" r="C49">
        <v>351</v>
      </c>
      <c t="s" s="9" r="D49">
        <v>352</v>
      </c>
      <c t="str" s="7" r="E49">
        <f>2014-YEAR(D49)</f>
        <v>68</v>
      </c>
      <c t="s" s="7" r="F49">
        <v>353</v>
      </c>
      <c t="s" s="7" r="G49">
        <v>354</v>
      </c>
      <c s="7" r="H49">
        <v>3.0</v>
      </c>
      <c s="11" r="I49"/>
      <c s="7" r="J49"/>
      <c t="s" s="53" r="L49">
        <v>355</v>
      </c>
      <c t="str" s="51" r="N49">
        <f>COUNTIFS(H4:H576; "=4"; C4:C576; "=F")</f>
        <v>13</v>
      </c>
      <c s="7" r="O49"/>
      <c t="s" s="53" r="Q49">
        <v>356</v>
      </c>
      <c t="str" s="48" r="S49">
        <f>301*T49</f>
        <v>42</v>
      </c>
      <c t="str" s="17" r="T49">
        <f>X49/V63</f>
        <v>13,98%</v>
      </c>
      <c t="s" s="53" r="V49">
        <v>357</v>
      </c>
      <c s="52" r="X49">
        <v>3845486.0</v>
      </c>
    </row>
    <row r="50">
      <c s="7" r="A50">
        <v>47.0</v>
      </c>
      <c t="s" s="7" r="B50">
        <v>358</v>
      </c>
      <c t="s" s="8" r="C50">
        <v>359</v>
      </c>
      <c t="s" s="9" r="D50">
        <v>360</v>
      </c>
      <c t="str" s="7" r="E50">
        <f>2014-YEAR(D50)</f>
        <v>52</v>
      </c>
      <c t="s" s="7" r="F50">
        <v>361</v>
      </c>
      <c t="s" s="7" r="G50">
        <v>362</v>
      </c>
      <c s="7" r="H50">
        <v>3.0</v>
      </c>
      <c s="11" r="I50"/>
      <c s="7" r="J50"/>
      <c t="s" s="53" r="L50">
        <v>363</v>
      </c>
      <c t="str" s="51" r="N50">
        <f>COUNTIFS(H4:H576; "=5"; C4:C576; "=F")</f>
        <v>4</v>
      </c>
      <c s="7" r="O50"/>
      <c t="s" s="53" r="Q50">
        <v>364</v>
      </c>
      <c t="str" s="48" r="S50">
        <f>301*T50</f>
        <v>73</v>
      </c>
      <c t="str" s="17" r="T50">
        <f>X50/V63</f>
        <v>24,42%</v>
      </c>
      <c t="s" s="53" r="V50">
        <v>365</v>
      </c>
      <c s="52" r="X50">
        <v>6713548.0</v>
      </c>
    </row>
    <row r="51">
      <c s="7" r="A51">
        <v>48.0</v>
      </c>
      <c t="s" s="7" r="B51">
        <v>366</v>
      </c>
      <c t="s" s="8" r="C51">
        <v>367</v>
      </c>
      <c t="s" s="9" r="D51">
        <v>368</v>
      </c>
      <c t="str" s="7" r="E51">
        <f>2014-YEAR(D51)</f>
        <v>64</v>
      </c>
      <c t="s" s="7" r="F51">
        <v>369</v>
      </c>
      <c t="s" s="7" r="G51">
        <v>370</v>
      </c>
      <c s="7" r="H51">
        <v>4.0</v>
      </c>
      <c s="11" r="I51"/>
      <c s="7" r="J51"/>
      <c t="s" s="53" r="L51">
        <v>371</v>
      </c>
      <c t="str" s="51" r="N51">
        <f>COUNTIFS(H4:H576; "=6"; C4:C576; "=F")</f>
        <v>0</v>
      </c>
      <c s="7" r="O51"/>
      <c t="s" s="53" r="Q51">
        <v>372</v>
      </c>
      <c t="str" s="48" r="S51">
        <f>301*T51</f>
        <v>15</v>
      </c>
      <c t="str" s="17" r="T51">
        <f>X51/V63</f>
        <v>4,90%</v>
      </c>
      <c t="s" s="53" r="V51">
        <v>373</v>
      </c>
      <c s="52" r="X51">
        <v>1347239.0</v>
      </c>
    </row>
    <row r="52">
      <c s="7" r="A52">
        <v>49.0</v>
      </c>
      <c t="s" s="7" r="B52">
        <v>374</v>
      </c>
      <c t="s" s="8" r="C52">
        <v>375</v>
      </c>
      <c s="9" r="D52">
        <v>27278.0</v>
      </c>
      <c t="str" s="7" r="E52">
        <f>2014-YEAR(D52)</f>
        <v>40</v>
      </c>
      <c t="s" s="7" r="F52">
        <v>376</v>
      </c>
      <c t="s" s="7" r="G52">
        <v>377</v>
      </c>
      <c s="7" r="H52">
        <v>3.0</v>
      </c>
      <c s="11" r="I52"/>
      <c s="7" r="J52"/>
      <c t="s" s="53" r="L52">
        <v>378</v>
      </c>
      <c t="str" s="51" r="N52">
        <f>COUNTIFS(H4:H576; "=7"; C4:C576; "=F")</f>
        <v>17</v>
      </c>
      <c s="7" r="O52"/>
      <c t="s" s="53" r="Q52">
        <v>379</v>
      </c>
      <c t="str" s="48" r="S52">
        <f>301*T52</f>
        <v>83</v>
      </c>
      <c t="str" s="17" r="T52">
        <f>X52/V63</f>
        <v>27,46%</v>
      </c>
      <c t="s" s="53" r="V52">
        <v>380</v>
      </c>
      <c s="52" r="X52">
        <v>7549765.0</v>
      </c>
    </row>
    <row r="53">
      <c s="7" r="A53">
        <v>50.0</v>
      </c>
      <c t="s" s="7" r="B53">
        <v>381</v>
      </c>
      <c t="s" s="8" r="C53">
        <v>382</v>
      </c>
      <c t="s" s="9" r="D53">
        <v>383</v>
      </c>
      <c t="str" s="7" r="E53">
        <f>2014-YEAR(D53)</f>
        <v>62</v>
      </c>
      <c t="s" s="7" r="F53">
        <v>384</v>
      </c>
      <c t="s" s="7" r="G53">
        <v>385</v>
      </c>
      <c s="7" r="H53">
        <v>3.0</v>
      </c>
      <c s="11" r="I53"/>
      <c s="7" r="J53"/>
      <c t="s" s="53" r="L53">
        <v>386</v>
      </c>
      <c t="str" s="51" r="N53">
        <f>COUNTIFS(H4:H576; "=8"; C4:C576; "=F")</f>
        <v>3</v>
      </c>
      <c s="7" r="O53"/>
      <c t="s" s="53" r="Q53">
        <v>387</v>
      </c>
      <c t="str" s="48" r="S53">
        <f>301*T53</f>
        <v>61</v>
      </c>
      <c t="str" s="17" r="T53">
        <f>X53/V63</f>
        <v>20,36%</v>
      </c>
      <c t="s" s="53" r="V53">
        <v>388</v>
      </c>
      <c s="52" r="X53">
        <v>5599044.0</v>
      </c>
    </row>
    <row r="54">
      <c s="7" r="A54">
        <v>51.0</v>
      </c>
      <c t="s" s="7" r="B54">
        <v>389</v>
      </c>
      <c t="s" s="8" r="C54">
        <v>390</v>
      </c>
      <c t="s" s="9" r="D54">
        <v>391</v>
      </c>
      <c t="str" s="7" r="E54">
        <f>2014-YEAR(D54)</f>
        <v>48</v>
      </c>
      <c t="s" s="7" r="F54">
        <v>392</v>
      </c>
      <c t="s" s="7" r="G54">
        <v>393</v>
      </c>
      <c s="7" r="H54">
        <v>4.0</v>
      </c>
      <c s="11" r="I54"/>
      <c s="7" r="J54"/>
      <c t="s" s="54" r="K54">
        <v>394</v>
      </c>
      <c t="s" s="53" r="L54">
        <v>395</v>
      </c>
      <c t="str" s="51" r="N54">
        <f>COUNTIFS(H4:H576; "=1"; C4:C576; "=M")</f>
        <v>11</v>
      </c>
      <c t="str" s="7" r="O54">
        <f>N54+N46</f>
        <v>15</v>
      </c>
      <c t="s" s="54" r="P54">
        <v>396</v>
      </c>
      <c t="s" s="53" r="Q54">
        <v>397</v>
      </c>
      <c t="str" s="48" r="S54">
        <f>272*T54</f>
        <v>4</v>
      </c>
      <c t="str" s="17" r="T54">
        <f>X54/V64</f>
        <v>1,42%</v>
      </c>
      <c t="s" s="54" r="U54">
        <v>398</v>
      </c>
      <c t="s" s="53" r="V54">
        <v>399</v>
      </c>
      <c s="52" r="X54">
        <v>356422.0</v>
      </c>
    </row>
    <row r="55">
      <c s="7" r="A55">
        <v>52.0</v>
      </c>
      <c t="s" s="7" r="B55">
        <v>400</v>
      </c>
      <c t="s" s="8" r="C55">
        <v>401</v>
      </c>
      <c s="9" r="D55">
        <v>26734.0</v>
      </c>
      <c t="str" s="7" r="E55">
        <f>2014-YEAR(D55)</f>
        <v>41</v>
      </c>
      <c t="s" s="7" r="F55">
        <v>402</v>
      </c>
      <c t="s" s="7" r="G55">
        <v>403</v>
      </c>
      <c s="7" r="H55">
        <v>3.0</v>
      </c>
      <c s="11" r="I55"/>
      <c s="7" r="J55"/>
      <c t="s" s="50" r="L55">
        <v>404</v>
      </c>
      <c t="str" s="51" r="N55">
        <f>COUNTIFS(H4:H576; "=2"; C4:C576; "=M")</f>
        <v>19</v>
      </c>
      <c t="str" s="7" r="O55">
        <f>N55+N47</f>
        <v>26</v>
      </c>
      <c t="s" s="50" r="Q55">
        <v>405</v>
      </c>
      <c t="str" s="48" r="S55">
        <f>272*T55</f>
        <v>14</v>
      </c>
      <c t="str" s="17" r="T55">
        <f>X55/V64</f>
        <v>5,01%</v>
      </c>
      <c t="s" s="50" r="V55">
        <v>406</v>
      </c>
      <c s="52" r="X55">
        <v>1259968.0</v>
      </c>
    </row>
    <row r="56">
      <c s="7" r="A56">
        <v>53.0</v>
      </c>
      <c t="s" s="7" r="B56">
        <v>407</v>
      </c>
      <c t="s" s="8" r="C56">
        <v>408</v>
      </c>
      <c t="s" s="9" r="D56">
        <v>409</v>
      </c>
      <c t="str" s="7" r="E56">
        <f>2014-YEAR(D56)</f>
        <v>46</v>
      </c>
      <c t="s" s="7" r="F56">
        <v>410</v>
      </c>
      <c t="s" s="7" r="G56">
        <v>411</v>
      </c>
      <c s="7" r="H56">
        <v>3.0</v>
      </c>
      <c s="11" r="I56"/>
      <c s="7" r="J56"/>
      <c t="s" s="50" r="L56">
        <v>412</v>
      </c>
      <c t="str" s="51" r="N56">
        <f>COUNTIFS(H4:H576; "=3"; C4:C576; "=M")</f>
        <v>327</v>
      </c>
      <c t="str" s="7" r="O56">
        <f>N56+N48</f>
        <v>424</v>
      </c>
      <c t="s" s="50" r="Q56">
        <v>413</v>
      </c>
      <c t="str" s="48" r="S56">
        <f>272*T56</f>
        <v>30</v>
      </c>
      <c t="str" s="17" r="T56">
        <f>X56/V64</f>
        <v>11,07%</v>
      </c>
      <c t="s" s="50" r="V56">
        <v>414</v>
      </c>
      <c s="52" r="X56">
        <v>2785039.0</v>
      </c>
    </row>
    <row r="57">
      <c s="7" r="A57">
        <v>54.0</v>
      </c>
      <c t="s" s="7" r="B57">
        <v>415</v>
      </c>
      <c t="s" s="8" r="C57">
        <v>416</v>
      </c>
      <c t="s" s="9" r="D57">
        <v>417</v>
      </c>
      <c t="str" s="7" r="E57">
        <f>2014-YEAR(D57)</f>
        <v>56</v>
      </c>
      <c t="s" s="7" r="F57">
        <v>418</v>
      </c>
      <c t="s" s="7" r="G57">
        <v>419</v>
      </c>
      <c s="7" r="H57">
        <v>1.0</v>
      </c>
      <c s="11" r="I57"/>
      <c s="7" r="J57"/>
      <c t="s" s="53" r="L57">
        <v>420</v>
      </c>
      <c t="str" s="51" r="N57">
        <f>COUNTIFS(H4:H576; "=4"; C4:C576; "=M")</f>
        <v>21</v>
      </c>
      <c t="str" s="7" r="O57">
        <f>N57+N49</f>
        <v>34</v>
      </c>
      <c t="s" s="53" r="Q57">
        <v>421</v>
      </c>
      <c t="str" s="48" r="S57">
        <f>272*T57</f>
        <v>37</v>
      </c>
      <c t="str" s="17" r="T57">
        <f>X57/V64</f>
        <v>13,78%</v>
      </c>
      <c t="s" s="53" r="V57">
        <v>422</v>
      </c>
      <c s="52" r="X57">
        <v>3465999.0</v>
      </c>
    </row>
    <row r="58">
      <c s="7" r="A58">
        <v>55.0</v>
      </c>
      <c t="s" s="7" r="B58">
        <v>423</v>
      </c>
      <c t="s" s="8" r="C58">
        <v>424</v>
      </c>
      <c t="s" s="9" r="D58">
        <v>425</v>
      </c>
      <c t="str" s="7" r="E58">
        <f>2014-YEAR(D58)</f>
        <v>49</v>
      </c>
      <c t="s" s="7" r="F58">
        <v>426</v>
      </c>
      <c t="s" s="7" r="G58">
        <v>427</v>
      </c>
      <c s="7" r="H58">
        <v>5.0</v>
      </c>
      <c s="11" r="I58"/>
      <c s="7" r="J58"/>
      <c t="s" s="53" r="L58">
        <v>428</v>
      </c>
      <c t="str" s="51" r="N58">
        <f>COUNTIFS(H4:H576; "=5"; C4:C576; "=M")</f>
        <v>4</v>
      </c>
      <c t="str" s="7" r="O58">
        <f>N58+N50</f>
        <v>8</v>
      </c>
      <c t="s" s="53" r="Q58">
        <v>429</v>
      </c>
      <c t="str" s="48" r="S58">
        <f>272*T58</f>
        <v>22</v>
      </c>
      <c t="str" s="17" r="T58">
        <f>X58/V64</f>
        <v>8,15%</v>
      </c>
      <c t="s" s="53" r="V58">
        <v>430</v>
      </c>
      <c s="52" r="X58">
        <v>2050444.0</v>
      </c>
    </row>
    <row r="59">
      <c s="7" r="A59">
        <v>56.0</v>
      </c>
      <c t="s" s="7" r="B59">
        <v>431</v>
      </c>
      <c t="s" s="8" r="C59">
        <v>432</v>
      </c>
      <c t="s" s="9" r="D59">
        <v>433</v>
      </c>
      <c t="str" s="7" r="E59">
        <f>2014-YEAR(D59)</f>
        <v>51</v>
      </c>
      <c t="s" s="7" r="F59">
        <v>434</v>
      </c>
      <c t="s" s="7" r="G59">
        <v>435</v>
      </c>
      <c s="7" r="H59">
        <v>3.0</v>
      </c>
      <c s="11" r="I59"/>
      <c s="7" r="J59"/>
      <c t="s" s="53" r="L59">
        <v>436</v>
      </c>
      <c t="str" s="51" r="N59">
        <f>COUNTIFS(H4:H576; "=6"; C4:C576; "=M")</f>
        <v>1</v>
      </c>
      <c t="str" s="7" r="O59">
        <f>N59+N51</f>
        <v>1</v>
      </c>
      <c t="s" s="53" r="Q59">
        <v>437</v>
      </c>
      <c t="str" s="48" r="S59">
        <f>272*T59</f>
        <v>62</v>
      </c>
      <c t="str" s="17" r="T59">
        <f>X59/V64</f>
        <v>22,64%</v>
      </c>
      <c t="s" s="53" r="V59">
        <v>438</v>
      </c>
      <c s="52" r="X59">
        <v>5694401.0</v>
      </c>
    </row>
    <row r="60">
      <c s="7" r="A60">
        <v>57.0</v>
      </c>
      <c t="s" s="7" r="B60">
        <v>439</v>
      </c>
      <c t="s" s="8" r="C60">
        <v>440</v>
      </c>
      <c t="s" s="9" r="D60">
        <v>441</v>
      </c>
      <c t="str" s="7" r="E60">
        <f>2014-YEAR(D60)</f>
        <v>62</v>
      </c>
      <c t="s" s="7" r="F60">
        <v>442</v>
      </c>
      <c t="s" s="7" r="G60">
        <v>443</v>
      </c>
      <c s="7" r="H60">
        <v>3.0</v>
      </c>
      <c s="11" r="I60"/>
      <c s="7" r="J60"/>
      <c t="s" s="53" r="L60">
        <v>444</v>
      </c>
      <c t="str" s="51" r="N60">
        <f>COUNTIFS(H4:H576; "=7"; C4:C576; "=M")</f>
        <v>42</v>
      </c>
      <c t="str" s="7" r="O60">
        <f>N60+N52</f>
        <v>59</v>
      </c>
      <c t="s" s="53" r="Q60">
        <v>445</v>
      </c>
      <c t="str" s="48" r="S60">
        <f>272*T60</f>
        <v>67</v>
      </c>
      <c t="str" s="17" r="T60">
        <f>X60/V64</f>
        <v>24,80%</v>
      </c>
      <c t="s" s="53" r="V60">
        <v>446</v>
      </c>
      <c s="52" r="X60">
        <v>6238109.0</v>
      </c>
    </row>
    <row r="61">
      <c s="7" r="A61">
        <v>58.0</v>
      </c>
      <c t="s" s="7" r="B61">
        <v>447</v>
      </c>
      <c t="s" s="8" r="C61">
        <v>448</v>
      </c>
      <c t="s" s="9" r="D61">
        <v>449</v>
      </c>
      <c t="str" s="7" r="E61">
        <f>2014-YEAR(D61)</f>
        <v>50</v>
      </c>
      <c t="s" s="7" r="F61">
        <v>450</v>
      </c>
      <c t="s" s="7" r="G61">
        <v>451</v>
      </c>
      <c s="7" r="H61">
        <v>3.0</v>
      </c>
      <c s="11" r="I61"/>
      <c s="7" r="J61"/>
      <c t="s" s="53" r="L61">
        <v>452</v>
      </c>
      <c t="str" s="51" r="N61">
        <f>COUNTIFS(H4:H576; "=8"; C4:C576; "=M")</f>
        <v>3</v>
      </c>
      <c t="str" s="7" r="O61">
        <f>N61+N53</f>
        <v>6</v>
      </c>
      <c t="s" s="53" r="Q61">
        <v>453</v>
      </c>
      <c t="str" s="48" r="S61">
        <f>272*T61</f>
        <v>36</v>
      </c>
      <c t="str" s="17" r="T61">
        <f>X61/V64</f>
        <v>13,13%</v>
      </c>
      <c t="s" s="53" r="V61">
        <v>454</v>
      </c>
      <c s="52" r="X61">
        <v>3302175.0</v>
      </c>
    </row>
    <row r="62">
      <c s="7" r="A62">
        <v>59.0</v>
      </c>
      <c t="s" s="7" r="B62">
        <v>455</v>
      </c>
      <c t="s" s="8" r="C62">
        <v>456</v>
      </c>
      <c s="9" r="D62">
        <v>26510.0</v>
      </c>
      <c t="str" s="7" r="E62">
        <f>2014-YEAR(D62)</f>
        <v>42</v>
      </c>
      <c t="s" s="7" r="F62">
        <v>457</v>
      </c>
      <c t="s" s="7" r="G62">
        <v>458</v>
      </c>
      <c s="7" r="H62">
        <v>3.0</v>
      </c>
      <c s="11" r="I62"/>
      <c s="7" r="J62"/>
      <c s="7" r="K62"/>
      <c s="7" r="L62"/>
      <c s="7" r="M62"/>
      <c s="7" r="N62"/>
      <c t="str" s="7" r="O62">
        <f>SUM(O54:O61)</f>
        <v>573</v>
      </c>
      <c s="7" r="P62"/>
      <c s="7" r="Q62"/>
      <c s="7" r="R62"/>
      <c t="str" s="7" r="S62">
        <f>SUM(S46:S61)</f>
        <v>573</v>
      </c>
      <c s="7" r="T62"/>
      <c s="7" r="U62"/>
      <c s="7" r="V62"/>
      <c s="7" r="W62"/>
      <c s="7" r="X62"/>
    </row>
    <row r="63">
      <c s="7" r="A63">
        <v>60.0</v>
      </c>
      <c t="s" s="7" r="B63">
        <v>459</v>
      </c>
      <c t="s" s="8" r="C63">
        <v>460</v>
      </c>
      <c t="s" s="9" r="D63">
        <v>461</v>
      </c>
      <c t="str" s="7" r="E63">
        <f>2014-YEAR(D63)</f>
        <v>60</v>
      </c>
      <c t="s" s="7" r="F63">
        <v>462</v>
      </c>
      <c t="s" s="7" r="G63">
        <v>463</v>
      </c>
      <c s="7" r="H63">
        <v>3.0</v>
      </c>
      <c s="11" r="I63"/>
      <c s="7" r="J63"/>
      <c t="s" s="55" r="K63">
        <v>464</v>
      </c>
      <c t="s" s="55" r="M63">
        <v>465</v>
      </c>
      <c s="7" r="N63"/>
      <c s="7" r="O63"/>
      <c t="s" s="55" r="P63">
        <v>466</v>
      </c>
      <c t="s" s="55" r="R63">
        <v>467</v>
      </c>
      <c t="s" s="55" r="S63">
        <v>468</v>
      </c>
      <c s="7" r="T63"/>
      <c t="s" s="7" r="U63">
        <v>469</v>
      </c>
      <c t="str" s="7" r="V63">
        <f>SUM(X46:X53)</f>
        <v>27 497 562</v>
      </c>
      <c s="7" r="W63"/>
      <c s="7" r="X63"/>
    </row>
    <row r="64">
      <c s="7" r="A64">
        <v>61.0</v>
      </c>
      <c t="s" s="7" r="B64">
        <v>470</v>
      </c>
      <c t="s" s="8" r="C64">
        <v>471</v>
      </c>
      <c t="s" s="9" r="D64">
        <v>472</v>
      </c>
      <c t="str" s="7" r="E64">
        <f>2014-YEAR(D64)</f>
        <v>65</v>
      </c>
      <c t="s" s="7" r="F64">
        <v>473</v>
      </c>
      <c t="s" s="7" r="G64">
        <v>474</v>
      </c>
      <c s="7" r="H64">
        <v>3.0</v>
      </c>
      <c s="11" r="I64"/>
      <c s="7" r="J64"/>
      <c t="s" s="56" r="K64">
        <v>475</v>
      </c>
      <c s="57" r="M64">
        <v>10.0</v>
      </c>
      <c s="7" r="N64"/>
      <c s="7" r="O64"/>
      <c t="s" s="56" r="P64">
        <v>476</v>
      </c>
      <c t="str" s="58" r="R64">
        <f>573*W67/100</f>
        <v>6</v>
      </c>
      <c t="str" s="58" r="S64">
        <f>577*W67/100</f>
        <v>6</v>
      </c>
      <c s="7" r="T64"/>
      <c t="s" s="7" r="U64">
        <v>477</v>
      </c>
      <c t="str" s="7" r="V64">
        <f>SUM(X54:X61)</f>
        <v>25 152 557</v>
      </c>
      <c s="7" r="W64"/>
      <c s="7" r="X64"/>
    </row>
    <row r="65">
      <c s="7" r="A65">
        <v>62.0</v>
      </c>
      <c t="s" s="7" r="B65">
        <v>478</v>
      </c>
      <c t="s" s="8" r="C65">
        <v>479</v>
      </c>
      <c t="s" s="9" r="D65">
        <v>480</v>
      </c>
      <c t="str" s="7" r="E65">
        <f>2014-YEAR(D65)</f>
        <v>60</v>
      </c>
      <c t="s" s="7" r="F65">
        <v>481</v>
      </c>
      <c t="s" s="7" r="G65">
        <v>482</v>
      </c>
      <c s="7" r="H65">
        <v>3.0</v>
      </c>
      <c s="11" r="I65"/>
      <c s="7" r="J65"/>
      <c t="s" s="56" r="K65">
        <v>483</v>
      </c>
      <c s="57" r="M65">
        <v>280.0</v>
      </c>
      <c s="7" r="N65"/>
      <c s="7" r="O65"/>
      <c t="s" s="56" r="P65">
        <v>484</v>
      </c>
      <c t="str" s="58" r="R65">
        <f>573*W68/100</f>
        <v>234</v>
      </c>
      <c t="str" s="58" r="S65">
        <f>577*W68/100</f>
        <v>236</v>
      </c>
      <c s="7" r="T65"/>
      <c s="7" r="U65"/>
      <c t="str" s="7" r="V65">
        <f>SUM(V63:V64)</f>
        <v>52 650 119</v>
      </c>
      <c s="7" r="W65"/>
      <c s="7" r="X65"/>
    </row>
    <row r="66">
      <c s="7" r="A66">
        <v>63.0</v>
      </c>
      <c t="s" s="7" r="B66">
        <v>485</v>
      </c>
      <c t="s" s="8" r="C66">
        <v>486</v>
      </c>
      <c t="s" s="9" r="D66">
        <v>487</v>
      </c>
      <c t="str" s="7" r="E66">
        <f>2014-YEAR(D66)</f>
        <v>56</v>
      </c>
      <c t="s" s="7" r="F66">
        <v>488</v>
      </c>
      <c t="s" s="7" r="G66">
        <v>489</v>
      </c>
      <c s="7" r="H66">
        <v>1.0</v>
      </c>
      <c s="11" r="I66"/>
      <c s="7" r="J66"/>
      <c t="s" s="56" r="K66">
        <v>490</v>
      </c>
      <c s="57" r="M66">
        <v>12.0</v>
      </c>
      <c s="7" r="N66"/>
      <c s="7" r="O66"/>
      <c t="s" s="56" r="P66">
        <v>491</v>
      </c>
      <c t="str" s="58" r="R66">
        <f>573*W69/100</f>
        <v>13</v>
      </c>
      <c t="str" s="58" r="S66">
        <f>577*W69/100</f>
        <v>14</v>
      </c>
      <c s="7" r="T66"/>
      <c t="s" s="55" r="U66">
        <v>492</v>
      </c>
      <c t="s" s="55" r="V66">
        <v>493</v>
      </c>
      <c t="s" s="55" r="W66">
        <v>494</v>
      </c>
      <c t="s" s="55" r="X66">
        <v>495</v>
      </c>
    </row>
    <row r="67">
      <c s="7" r="A67">
        <v>64.0</v>
      </c>
      <c t="s" s="7" r="B67">
        <v>496</v>
      </c>
      <c t="s" s="8" r="C67">
        <v>497</v>
      </c>
      <c t="s" s="9" r="D67">
        <v>498</v>
      </c>
      <c t="str" s="7" r="E67">
        <f>2014-YEAR(D67)</f>
        <v>58</v>
      </c>
      <c t="s" s="7" r="F67">
        <v>499</v>
      </c>
      <c t="s" s="7" r="G67">
        <v>500</v>
      </c>
      <c s="7" r="H67">
        <v>3.0</v>
      </c>
      <c s="11" r="I67"/>
      <c s="7" r="J67"/>
      <c t="s" s="56" r="K67">
        <v>501</v>
      </c>
      <c s="57" r="M67">
        <v>22.0</v>
      </c>
      <c s="7" r="N67"/>
      <c s="7" r="O67"/>
      <c t="s" s="56" r="P67">
        <v>502</v>
      </c>
      <c t="str" s="58" r="R67">
        <f>573*W70/100</f>
        <v>18</v>
      </c>
      <c t="str" s="58" r="S67">
        <f>577*W70/100</f>
        <v>18</v>
      </c>
      <c s="7" r="T67"/>
      <c t="s" s="56" r="U67">
        <v>503</v>
      </c>
      <c t="s" s="57" r="V67">
        <v>504</v>
      </c>
      <c s="57" r="W67">
        <v>1.08</v>
      </c>
      <c s="57" r="X67">
        <v>10.0</v>
      </c>
    </row>
    <row r="68">
      <c s="7" r="A68">
        <v>65.0</v>
      </c>
      <c t="s" s="7" r="B68">
        <v>505</v>
      </c>
      <c t="s" s="8" r="C68">
        <v>506</v>
      </c>
      <c t="s" s="9" r="D68">
        <v>507</v>
      </c>
      <c t="str" s="7" r="E68">
        <f>2014-YEAR(D68)</f>
        <v>68</v>
      </c>
      <c t="s" s="7" r="F68">
        <v>508</v>
      </c>
      <c t="s" s="7" r="G68">
        <v>509</v>
      </c>
      <c s="7" r="H68">
        <v>4.0</v>
      </c>
      <c s="11" r="I68"/>
      <c s="7" r="J68"/>
      <c t="s" s="56" r="K68">
        <v>510</v>
      </c>
      <c s="57" r="M68">
        <v>17.0</v>
      </c>
      <c s="7" r="N68"/>
      <c s="7" r="O68"/>
      <c t="s" s="56" r="P68">
        <v>511</v>
      </c>
      <c t="str" s="58" r="R68">
        <f>573*W71/100</f>
        <v>21</v>
      </c>
      <c t="str" s="58" r="S68">
        <f>577*W71/100</f>
        <v>21</v>
      </c>
      <c s="7" r="T68"/>
      <c t="s" s="56" r="U68">
        <v>512</v>
      </c>
      <c t="s" s="57" r="V68">
        <v>513</v>
      </c>
      <c s="57" r="W68">
        <v>40.91</v>
      </c>
      <c s="57" r="X68">
        <v>258.0</v>
      </c>
    </row>
    <row r="69">
      <c s="7" r="A69">
        <v>66.0</v>
      </c>
      <c t="s" s="7" r="B69">
        <v>514</v>
      </c>
      <c t="s" s="8" r="C69">
        <v>515</v>
      </c>
      <c t="s" s="9" r="D69">
        <v>516</v>
      </c>
      <c t="str" s="7" r="E69">
        <f>2014-YEAR(D69)</f>
        <v>68</v>
      </c>
      <c t="s" s="7" r="F69">
        <v>517</v>
      </c>
      <c t="s" s="7" r="G69">
        <v>518</v>
      </c>
      <c s="7" r="H69">
        <v>3.0</v>
      </c>
      <c s="11" r="I69"/>
      <c s="7" r="J69"/>
      <c t="s" s="56" r="K69">
        <v>519</v>
      </c>
      <c s="57" r="M69">
        <v>2.0</v>
      </c>
      <c s="7" r="N69"/>
      <c s="7" r="O69"/>
      <c t="s" s="56" r="P69">
        <v>520</v>
      </c>
      <c t="str" s="58" r="R69">
        <f>573*W72/100</f>
        <v>3</v>
      </c>
      <c t="str" s="58" r="S69">
        <f>577*W72/100</f>
        <v>3</v>
      </c>
      <c s="7" r="T69"/>
      <c t="s" s="56" r="U69">
        <v>521</v>
      </c>
      <c t="s" s="57" r="V69">
        <v>522</v>
      </c>
      <c s="57" r="W69">
        <v>2.34</v>
      </c>
      <c s="57" r="X69">
        <v>11.0</v>
      </c>
    </row>
    <row r="70">
      <c s="7" r="A70">
        <v>67.0</v>
      </c>
      <c t="s" s="7" r="B70">
        <v>523</v>
      </c>
      <c t="s" s="8" r="C70">
        <v>524</v>
      </c>
      <c s="9" r="D70">
        <v>25937.0</v>
      </c>
      <c t="str" s="7" r="E70">
        <f>2014-YEAR(D70)</f>
        <v>43</v>
      </c>
      <c t="s" s="7" r="F70">
        <v>525</v>
      </c>
      <c t="s" s="7" r="G70">
        <v>526</v>
      </c>
      <c s="7" r="H70">
        <v>3.0</v>
      </c>
      <c s="11" r="I70"/>
      <c s="7" r="J70"/>
      <c t="s" s="56" r="K70">
        <v>527</v>
      </c>
      <c s="57" r="M70">
        <v>2.0</v>
      </c>
      <c s="7" r="N70"/>
      <c s="7" r="O70"/>
      <c t="s" s="56" r="P70">
        <v>528</v>
      </c>
      <c t="str" s="58" r="R70">
        <f>573*W73/100</f>
        <v>3</v>
      </c>
      <c t="str" s="58" r="S70">
        <f>577*W73/100</f>
        <v>3</v>
      </c>
      <c s="7" r="T70"/>
      <c t="s" s="56" r="U70">
        <v>529</v>
      </c>
      <c t="s" s="57" r="V70">
        <v>530</v>
      </c>
      <c s="57" r="W70">
        <v>3.08</v>
      </c>
      <c s="57" r="X70">
        <v>21.0</v>
      </c>
    </row>
    <row r="71">
      <c s="7" r="A71">
        <v>68.0</v>
      </c>
      <c t="s" s="7" r="B71">
        <v>531</v>
      </c>
      <c t="s" s="8" r="C71">
        <v>532</v>
      </c>
      <c t="s" s="9" r="D71">
        <v>533</v>
      </c>
      <c t="str" s="7" r="E71">
        <f>2014-YEAR(D71)</f>
        <v>71</v>
      </c>
      <c t="s" s="7" r="F71">
        <v>534</v>
      </c>
      <c t="s" s="7" r="G71">
        <v>535</v>
      </c>
      <c s="7" r="H71">
        <v>3.0</v>
      </c>
      <c s="11" r="I71"/>
      <c s="7" r="J71"/>
      <c t="s" s="56" r="K71">
        <v>536</v>
      </c>
      <c s="57" r="M71">
        <v>2.0</v>
      </c>
      <c s="7" r="N71"/>
      <c s="7" r="O71"/>
      <c t="s" s="56" r="P71">
        <v>537</v>
      </c>
      <c t="str" s="58" r="R71">
        <f>573*W74/100</f>
        <v>3</v>
      </c>
      <c t="str" s="58" r="S71">
        <f>577*W74/100</f>
        <v>3</v>
      </c>
      <c s="7" r="T71"/>
      <c t="s" s="56" r="U71">
        <v>538</v>
      </c>
      <c t="s" s="57" r="V71">
        <v>539</v>
      </c>
      <c s="57" r="W71">
        <v>3.6</v>
      </c>
      <c s="57" r="X71">
        <v>16.0</v>
      </c>
    </row>
    <row r="72">
      <c s="7" r="A72">
        <v>69.0</v>
      </c>
      <c t="s" s="7" r="B72">
        <v>540</v>
      </c>
      <c t="s" s="8" r="C72">
        <v>541</v>
      </c>
      <c t="s" s="9" r="D72">
        <v>542</v>
      </c>
      <c t="str" s="7" r="E72">
        <f>2014-YEAR(D72)</f>
        <v>67</v>
      </c>
      <c t="s" s="7" r="F72">
        <v>543</v>
      </c>
      <c t="s" s="7" r="G72">
        <v>544</v>
      </c>
      <c s="7" r="H72">
        <v>7.0</v>
      </c>
      <c s="11" r="I72"/>
      <c s="7" r="J72"/>
      <c t="s" s="56" r="K72">
        <v>545</v>
      </c>
      <c s="57" r="M72">
        <v>6.0</v>
      </c>
      <c s="7" r="N72"/>
      <c s="7" r="O72"/>
      <c t="s" s="56" r="P72">
        <v>546</v>
      </c>
      <c t="str" s="58" r="R72">
        <f>573*W75/100</f>
        <v>8</v>
      </c>
      <c t="str" s="58" r="S72">
        <f>577*W75/100</f>
        <v>8</v>
      </c>
      <c s="7" r="T72"/>
      <c t="s" s="56" r="U72">
        <v>547</v>
      </c>
      <c t="s" s="57" r="V72">
        <v>548</v>
      </c>
      <c s="57" r="W72">
        <v>0.59</v>
      </c>
      <c s="57" r="X72">
        <v>2.0</v>
      </c>
    </row>
    <row r="73">
      <c s="7" r="A73">
        <v>70.0</v>
      </c>
      <c t="s" s="7" r="B73">
        <v>549</v>
      </c>
      <c t="s" s="8" r="C73">
        <v>550</v>
      </c>
      <c t="s" s="9" r="D73">
        <v>551</v>
      </c>
      <c t="str" s="7" r="E73">
        <f>2014-YEAR(D73)</f>
        <v>68</v>
      </c>
      <c t="s" s="7" r="F73">
        <v>552</v>
      </c>
      <c t="s" s="7" r="G73">
        <v>553</v>
      </c>
      <c s="7" r="H73">
        <v>3.0</v>
      </c>
      <c s="11" r="I73"/>
      <c s="7" r="J73"/>
      <c t="s" s="56" r="K73">
        <v>554</v>
      </c>
      <c s="57" r="M73">
        <v>12.0</v>
      </c>
      <c s="7" r="N73"/>
      <c s="7" r="O73"/>
      <c t="s" s="56" r="P73">
        <v>555</v>
      </c>
      <c t="str" s="58" r="R73">
        <f>573*W76/100</f>
        <v>14</v>
      </c>
      <c t="str" s="58" r="S73">
        <f>577*W76/100</f>
        <v>14</v>
      </c>
      <c s="7" r="T73"/>
      <c t="s" s="56" r="U73">
        <v>556</v>
      </c>
      <c t="s" s="57" r="V73">
        <v>557</v>
      </c>
      <c s="57" r="W73">
        <v>0.49</v>
      </c>
      <c s="57" r="X73">
        <v>2.0</v>
      </c>
    </row>
    <row r="74">
      <c s="7" r="A74">
        <v>71.0</v>
      </c>
      <c t="s" s="7" r="B74">
        <v>558</v>
      </c>
      <c t="s" s="8" r="C74">
        <v>559</v>
      </c>
      <c t="s" s="9" r="D74">
        <v>560</v>
      </c>
      <c t="str" s="7" r="E74">
        <f>2014-YEAR(D74)</f>
        <v>51</v>
      </c>
      <c t="s" s="7" r="F74">
        <v>561</v>
      </c>
      <c t="s" s="7" r="G74">
        <v>562</v>
      </c>
      <c s="7" r="H74">
        <v>2.0</v>
      </c>
      <c s="11" r="I74"/>
      <c s="7" r="J74"/>
      <c t="s" s="56" r="K74">
        <v>563</v>
      </c>
      <c s="57" r="M74">
        <v>194.0</v>
      </c>
      <c s="7" r="N74"/>
      <c s="7" r="O74"/>
      <c t="s" s="56" r="P74">
        <v>564</v>
      </c>
      <c t="str" s="58" r="R74">
        <f>573*W77/100</f>
        <v>217</v>
      </c>
      <c t="str" s="58" r="S74">
        <f>577*W77/100</f>
        <v>219</v>
      </c>
      <c s="7" r="T74"/>
      <c t="s" s="56" r="U74">
        <v>565</v>
      </c>
      <c t="s" s="57" r="V74">
        <v>566</v>
      </c>
      <c s="57" r="W74">
        <v>0.53</v>
      </c>
      <c s="57" r="X74">
        <v>2.0</v>
      </c>
    </row>
    <row r="75">
      <c s="7" r="A75">
        <v>72.0</v>
      </c>
      <c t="s" s="7" r="B75">
        <v>567</v>
      </c>
      <c t="s" s="8" r="C75">
        <v>568</v>
      </c>
      <c t="s" s="9" r="D75">
        <v>569</v>
      </c>
      <c t="str" s="7" r="E75">
        <f>2014-YEAR(D75)</f>
        <v>57</v>
      </c>
      <c t="s" s="7" r="F75">
        <v>570</v>
      </c>
      <c t="s" s="7" r="G75">
        <v>571</v>
      </c>
      <c s="7" r="H75">
        <v>2.0</v>
      </c>
      <c s="11" r="I75"/>
      <c s="7" r="J75"/>
      <c t="s" s="56" r="K75">
        <v>572</v>
      </c>
      <c s="57" r="M75">
        <v>15.0</v>
      </c>
      <c s="7" r="N75"/>
      <c s="7" r="O75"/>
      <c t="s" s="56" r="P75">
        <v>573</v>
      </c>
      <c t="str" s="58" r="R75">
        <f>573*W78/100</f>
        <v>10</v>
      </c>
      <c t="str" s="58" r="S75">
        <f>577*W78/100</f>
        <v>10</v>
      </c>
      <c s="7" r="T75"/>
      <c t="s" s="56" r="U75">
        <v>574</v>
      </c>
      <c t="s" s="57" r="V75">
        <v>575</v>
      </c>
      <c s="57" r="W75">
        <v>1.35</v>
      </c>
      <c s="57" r="X75">
        <v>6.0</v>
      </c>
    </row>
    <row r="76">
      <c s="7" r="A76">
        <v>73.0</v>
      </c>
      <c t="s" s="7" r="B76">
        <v>576</v>
      </c>
      <c t="s" s="8" r="C76">
        <v>577</v>
      </c>
      <c s="9" r="D76">
        <v>26929.0</v>
      </c>
      <c t="str" s="7" r="E76">
        <f>2014-YEAR(D76)</f>
        <v>41</v>
      </c>
      <c t="s" s="7" r="F76">
        <v>578</v>
      </c>
      <c t="s" s="7" r="G76">
        <v>579</v>
      </c>
      <c s="7" r="H76">
        <v>3.0</v>
      </c>
      <c s="11" r="I76"/>
      <c s="7" r="J76"/>
      <c t="s" s="56" r="K76">
        <v>580</v>
      </c>
      <c s="57" r="M76">
        <v>2.0</v>
      </c>
      <c s="7" r="N76"/>
      <c s="7" r="O76"/>
      <c t="s" s="56" r="P76">
        <v>581</v>
      </c>
      <c t="str" s="58" r="R76">
        <f>573*W79/100</f>
        <v>21</v>
      </c>
      <c t="str" s="58" r="S76">
        <f>577*W79/100</f>
        <v>21</v>
      </c>
      <c s="7" r="T76"/>
      <c t="s" s="56" r="U76">
        <v>582</v>
      </c>
      <c t="s" s="57" r="V76">
        <v>583</v>
      </c>
      <c s="57" r="W76">
        <v>2.47</v>
      </c>
      <c s="57" r="X76">
        <v>11.0</v>
      </c>
    </row>
    <row r="77">
      <c s="7" r="A77">
        <v>74.0</v>
      </c>
      <c t="s" s="7" r="B77">
        <v>584</v>
      </c>
      <c t="s" s="8" r="C77">
        <v>585</v>
      </c>
      <c t="s" s="9" r="D77">
        <v>586</v>
      </c>
      <c t="str" s="7" r="E77">
        <f>2014-YEAR(D77)</f>
        <v>64</v>
      </c>
      <c t="s" s="7" r="F77">
        <v>587</v>
      </c>
      <c t="s" s="7" r="G77">
        <v>588</v>
      </c>
      <c s="7" r="H77">
        <v>4.0</v>
      </c>
      <c s="11" r="I77"/>
      <c s="7" r="J77"/>
      <c t="s" s="56" r="K77">
        <v>589</v>
      </c>
      <c s="57" r="M77">
        <v>1.0</v>
      </c>
      <c s="7" r="N77"/>
      <c s="7" r="O77"/>
      <c t="s" s="56" r="P77">
        <v>590</v>
      </c>
      <c t="str" s="58" r="R77">
        <f>573*W80/100</f>
        <v>1</v>
      </c>
      <c t="str" s="58" r="S77">
        <f>577*W80/100</f>
        <v>1</v>
      </c>
      <c s="7" r="T77"/>
      <c t="s" s="56" r="U77">
        <v>591</v>
      </c>
      <c t="s" s="57" r="V77">
        <v>592</v>
      </c>
      <c s="57" r="W77">
        <v>37.95</v>
      </c>
      <c s="57" r="X77">
        <v>185.0</v>
      </c>
    </row>
    <row r="78">
      <c s="7" r="A78">
        <v>75.0</v>
      </c>
      <c t="s" s="7" r="B78">
        <v>593</v>
      </c>
      <c t="s" s="8" r="C78">
        <v>594</v>
      </c>
      <c t="s" s="9" r="D78">
        <v>595</v>
      </c>
      <c t="str" s="7" r="E78">
        <f>2014-YEAR(D78)</f>
        <v>45</v>
      </c>
      <c t="s" s="7" r="F78">
        <v>596</v>
      </c>
      <c t="s" s="7" r="G78">
        <v>597</v>
      </c>
      <c s="7" r="H78">
        <v>3.0</v>
      </c>
      <c s="11" r="I78"/>
      <c s="7" r="J78"/>
      <c s="7" r="K78"/>
      <c s="7" r="L78"/>
      <c t="str" s="7" r="M78">
        <f>SUM(M64:M77)</f>
        <v>577</v>
      </c>
      <c s="7" r="N78"/>
      <c s="7" r="O78"/>
      <c s="7" r="P78"/>
      <c s="7" r="Q78"/>
      <c t="str" s="7" r="R78">
        <f>SUM(R64:R77)</f>
        <v>573</v>
      </c>
      <c s="7" r="S78">
        <v>577.0</v>
      </c>
      <c s="7" r="T78"/>
      <c t="s" s="56" r="U78">
        <v>598</v>
      </c>
      <c t="s" s="57" r="V78">
        <v>599</v>
      </c>
      <c s="57" r="W78">
        <v>1.81</v>
      </c>
      <c s="57" r="X78">
        <v>14.0</v>
      </c>
    </row>
    <row r="79">
      <c s="7" r="A79">
        <v>76.0</v>
      </c>
      <c t="s" s="7" r="B79">
        <v>600</v>
      </c>
      <c t="s" s="8" r="C79">
        <v>601</v>
      </c>
      <c t="s" s="9" r="D79">
        <v>602</v>
      </c>
      <c t="str" s="7" r="E79">
        <f>2014-YEAR(D79)</f>
        <v>54</v>
      </c>
      <c t="s" s="7" r="F79">
        <v>603</v>
      </c>
      <c t="s" s="7" r="G79">
        <v>604</v>
      </c>
      <c s="7" r="H79">
        <v>3.0</v>
      </c>
      <c s="11" r="I79"/>
      <c s="7" r="J79"/>
      <c s="7" r="K79"/>
      <c s="7" r="L79"/>
      <c s="7" r="M79"/>
      <c s="7" r="N79"/>
      <c s="7" r="O79"/>
      <c s="7" r="P79"/>
      <c s="7" r="Q79"/>
      <c s="7" r="R79"/>
      <c s="7" r="S79"/>
      <c s="7" r="T79"/>
      <c t="s" s="56" r="U79">
        <v>605</v>
      </c>
      <c t="s" s="57" r="V79">
        <v>606</v>
      </c>
      <c s="57" r="W79">
        <v>3.66</v>
      </c>
      <c s="57" r="X79">
        <v>2.0</v>
      </c>
    </row>
    <row r="80">
      <c s="7" r="A80">
        <v>77.0</v>
      </c>
      <c t="s" s="7" r="B80">
        <v>607</v>
      </c>
      <c t="s" s="8" r="C80">
        <v>608</v>
      </c>
      <c t="s" s="9" r="D80">
        <v>609</v>
      </c>
      <c t="str" s="7" r="E80">
        <f>2014-YEAR(D80)</f>
        <v>55</v>
      </c>
      <c t="s" s="7" r="F80">
        <v>610</v>
      </c>
      <c t="s" s="7" r="G80">
        <v>611</v>
      </c>
      <c s="7" r="H80">
        <v>4.0</v>
      </c>
      <c s="11" r="I80"/>
      <c s="7" r="J80"/>
      <c s="7" r="K80"/>
      <c s="7" r="L80"/>
      <c s="7" r="M80"/>
      <c s="7" r="N80"/>
      <c s="7" r="O80"/>
      <c s="7" r="P80"/>
      <c s="7" r="Q80"/>
      <c s="7" r="R80"/>
      <c s="7" r="S80"/>
      <c s="7" r="T80"/>
      <c t="s" s="56" r="U80">
        <v>612</v>
      </c>
      <c t="s" s="57" r="V80">
        <v>613</v>
      </c>
      <c s="57" r="W80">
        <v>0.13</v>
      </c>
      <c s="57" r="X80">
        <v>1.0</v>
      </c>
    </row>
    <row r="81">
      <c s="7" r="A81">
        <v>78.0</v>
      </c>
      <c t="s" s="7" r="B81">
        <v>614</v>
      </c>
      <c t="s" s="8" r="C81">
        <v>615</v>
      </c>
      <c t="s" s="9" r="D81">
        <v>616</v>
      </c>
      <c t="str" s="7" r="E81">
        <f>2014-YEAR(D81)</f>
        <v>50</v>
      </c>
      <c t="s" s="7" r="F81">
        <v>617</v>
      </c>
      <c t="s" s="7" r="G81">
        <v>618</v>
      </c>
      <c s="7" r="H81">
        <v>3.0</v>
      </c>
      <c s="11" r="I81"/>
      <c s="7" r="J81"/>
      <c s="7" r="K81"/>
      <c s="7" r="L81"/>
      <c s="7" r="M81"/>
      <c s="7" r="N81"/>
      <c s="7" r="O81"/>
      <c s="7" r="P81"/>
      <c s="7" r="Q81"/>
      <c s="7" r="R81"/>
      <c s="7" r="S81"/>
      <c s="7" r="T81"/>
    </row>
    <row r="82">
      <c s="7" r="A82">
        <v>79.0</v>
      </c>
      <c t="s" s="7" r="B82">
        <v>619</v>
      </c>
      <c t="s" s="8" r="C82">
        <v>620</v>
      </c>
      <c t="s" s="9" r="D82">
        <v>621</v>
      </c>
      <c t="str" s="7" r="E82">
        <f>2014-YEAR(D82)</f>
        <v>61</v>
      </c>
      <c t="s" s="7" r="F82">
        <v>622</v>
      </c>
      <c t="s" s="7" r="G82">
        <v>623</v>
      </c>
      <c s="7" r="H82">
        <v>3.0</v>
      </c>
      <c s="11" r="I82"/>
      <c s="7" r="J82"/>
      <c s="7" r="K82"/>
      <c s="7" r="L82"/>
      <c s="7" r="M82"/>
      <c s="7" r="N82"/>
      <c s="7" r="O82"/>
      <c s="7" r="P82"/>
      <c s="7" r="Q82"/>
      <c s="7" r="R82"/>
      <c s="7" r="S82"/>
      <c s="7" r="T82"/>
    </row>
    <row r="83">
      <c s="7" r="A83">
        <v>80.0</v>
      </c>
      <c t="s" s="7" r="B83">
        <v>624</v>
      </c>
      <c t="s" s="8" r="C83">
        <v>625</v>
      </c>
      <c t="s" s="9" r="D83">
        <v>626</v>
      </c>
      <c t="str" s="7" r="E83">
        <f>2014-YEAR(D83)</f>
        <v>52</v>
      </c>
      <c t="s" s="7" r="F83">
        <v>627</v>
      </c>
      <c t="s" s="7" r="G83">
        <v>628</v>
      </c>
      <c s="7" r="H83">
        <v>3.0</v>
      </c>
      <c s="11" r="I83"/>
      <c s="7" r="J83"/>
      <c s="7" r="K83"/>
      <c s="7" r="L83"/>
      <c s="7" r="M83"/>
      <c s="7" r="N83"/>
      <c s="7" r="O83"/>
      <c s="7" r="P83"/>
      <c s="7" r="Q83"/>
      <c s="7" r="R83"/>
      <c s="7" r="S83"/>
      <c s="7" r="T83"/>
    </row>
    <row r="84">
      <c s="7" r="A84">
        <v>81.0</v>
      </c>
      <c t="s" s="7" r="B84">
        <v>629</v>
      </c>
      <c t="s" s="8" r="C84">
        <v>630</v>
      </c>
      <c s="9" r="D84">
        <v>26293.0</v>
      </c>
      <c t="str" s="7" r="E84">
        <f>2014-YEAR(D84)</f>
        <v>43</v>
      </c>
      <c t="s" s="7" r="F84">
        <v>631</v>
      </c>
      <c t="s" s="7" r="G84">
        <v>632</v>
      </c>
      <c s="7" r="H84">
        <v>3.0</v>
      </c>
      <c s="11" r="I84"/>
      <c s="7" r="J84"/>
      <c s="7" r="K84"/>
      <c s="7" r="L84"/>
      <c s="7" r="M84"/>
      <c s="7" r="N84"/>
      <c s="7" r="O84"/>
      <c s="7" r="P84"/>
      <c s="7" r="Q84"/>
      <c s="7" r="R84"/>
      <c s="7" r="S84"/>
      <c s="7" r="T84"/>
      <c s="7" r="U84"/>
      <c s="7" r="V84"/>
      <c s="7" r="W84"/>
      <c s="7" r="X84"/>
    </row>
    <row r="85">
      <c s="7" r="A85">
        <v>82.0</v>
      </c>
      <c t="s" s="7" r="B85">
        <v>633</v>
      </c>
      <c t="s" s="8" r="C85">
        <v>634</v>
      </c>
      <c t="s" s="9" r="D85">
        <v>635</v>
      </c>
      <c t="str" s="7" r="E85">
        <f>2014-YEAR(D85)</f>
        <v>52</v>
      </c>
      <c t="s" s="7" r="F85">
        <v>636</v>
      </c>
      <c t="s" s="7" r="G85">
        <v>637</v>
      </c>
      <c s="7" r="H85">
        <v>3.0</v>
      </c>
      <c s="11" r="I85"/>
      <c s="7" r="J85"/>
      <c s="7" r="K85"/>
      <c s="7" r="L85"/>
      <c s="7" r="M85"/>
      <c s="7" r="N85"/>
      <c s="7" r="O85"/>
      <c s="7" r="P85"/>
      <c s="7" r="Q85"/>
      <c s="7" r="R85"/>
      <c s="7" r="S85"/>
      <c s="7" r="T85"/>
      <c s="7" r="U85"/>
      <c s="7" r="V85"/>
      <c s="7" r="W85"/>
      <c s="7" r="X85"/>
    </row>
    <row r="86">
      <c s="7" r="A86">
        <v>83.0</v>
      </c>
      <c t="s" s="7" r="B86">
        <v>638</v>
      </c>
      <c t="s" s="8" r="C86">
        <v>639</v>
      </c>
      <c t="s" s="9" r="D86">
        <v>640</v>
      </c>
      <c t="str" s="7" r="E86">
        <f>2014-YEAR(D86)</f>
        <v>54</v>
      </c>
      <c t="s" s="7" r="F86">
        <v>641</v>
      </c>
      <c t="s" s="7" r="G86">
        <v>642</v>
      </c>
      <c s="7" r="H86">
        <v>2.0</v>
      </c>
      <c s="11" r="I86"/>
      <c s="7" r="J86"/>
      <c s="7" r="K86"/>
      <c s="7" r="L86"/>
      <c s="7" r="M86"/>
      <c s="7" r="N86"/>
      <c s="7" r="O86"/>
      <c s="7" r="P86"/>
      <c s="7" r="Q86"/>
      <c s="7" r="R86"/>
      <c s="7" r="S86"/>
      <c s="7" r="T86"/>
      <c s="7" r="U86"/>
      <c s="7" r="V86"/>
      <c s="7" r="W86"/>
      <c s="7" r="X86"/>
    </row>
    <row r="87">
      <c s="7" r="A87">
        <v>84.0</v>
      </c>
      <c t="s" s="7" r="B87">
        <v>643</v>
      </c>
      <c t="s" s="8" r="C87">
        <v>644</v>
      </c>
      <c t="s" s="9" r="D87">
        <v>645</v>
      </c>
      <c t="str" s="7" r="E87">
        <f>2014-YEAR(D87)</f>
        <v>57</v>
      </c>
      <c t="s" s="7" r="F87">
        <v>646</v>
      </c>
      <c t="s" s="7" r="G87">
        <v>647</v>
      </c>
      <c s="7" r="H87">
        <v>3.0</v>
      </c>
      <c s="11" r="I87"/>
      <c s="7" r="J87"/>
      <c s="7" r="K87"/>
      <c s="7" r="L87"/>
      <c s="7" r="M87"/>
      <c s="7" r="N87"/>
      <c s="7" r="O87"/>
      <c s="7" r="P87"/>
      <c s="7" r="Q87"/>
      <c s="7" r="R87"/>
      <c s="7" r="S87"/>
      <c s="7" r="T87"/>
      <c s="7" r="U87"/>
      <c s="7" r="V87"/>
      <c s="7" r="W87"/>
      <c s="7" r="X87"/>
    </row>
    <row r="88">
      <c s="7" r="A88">
        <v>85.0</v>
      </c>
      <c t="s" s="7" r="B88">
        <v>648</v>
      </c>
      <c t="s" s="8" r="C88">
        <v>649</v>
      </c>
      <c t="s" s="9" r="D88">
        <v>650</v>
      </c>
      <c t="str" s="7" r="E88">
        <f>2014-YEAR(D88)</f>
        <v>61</v>
      </c>
      <c t="s" s="7" r="F88">
        <v>651</v>
      </c>
      <c t="s" s="7" r="G88">
        <v>652</v>
      </c>
      <c s="7" r="H88">
        <v>3.0</v>
      </c>
      <c s="11" r="I88"/>
      <c s="7" r="J88"/>
      <c s="7" r="K88"/>
      <c s="7" r="L88"/>
      <c s="7" r="M88"/>
      <c s="7" r="N88"/>
      <c s="7" r="O88"/>
      <c s="7" r="P88"/>
      <c s="7" r="Q88"/>
      <c s="7" r="R88"/>
      <c s="7" r="S88"/>
      <c s="7" r="T88"/>
      <c s="7" r="U88"/>
      <c s="7" r="V88"/>
      <c s="7" r="W88"/>
      <c s="7" r="X88"/>
    </row>
    <row r="89">
      <c s="7" r="A89">
        <v>86.0</v>
      </c>
      <c t="s" s="7" r="B89">
        <v>653</v>
      </c>
      <c t="s" s="8" r="C89">
        <v>654</v>
      </c>
      <c t="s" s="9" r="D89">
        <v>655</v>
      </c>
      <c t="str" s="7" r="E89">
        <f>2014-YEAR(D89)</f>
        <v>76</v>
      </c>
      <c t="s" s="7" r="F89">
        <v>656</v>
      </c>
      <c t="s" s="7" r="G89">
        <v>657</v>
      </c>
      <c s="7" r="H89">
        <v>3.0</v>
      </c>
      <c s="11" r="I89"/>
      <c s="7" r="J89"/>
      <c s="7" r="K89"/>
      <c s="7" r="L89"/>
      <c s="7" r="M89"/>
      <c s="7" r="N89"/>
      <c s="7" r="O89"/>
      <c s="7" r="P89"/>
      <c s="7" r="Q89"/>
      <c s="7" r="R89"/>
      <c s="7" r="S89"/>
      <c s="7" r="T89"/>
      <c s="7" r="U89"/>
      <c s="7" r="V89"/>
      <c s="7" r="W89"/>
      <c s="7" r="X89"/>
    </row>
    <row r="90">
      <c s="7" r="A90">
        <v>87.0</v>
      </c>
      <c t="s" s="7" r="B90">
        <v>658</v>
      </c>
      <c t="s" s="8" r="C90">
        <v>659</v>
      </c>
      <c t="s" s="9" r="D90">
        <v>660</v>
      </c>
      <c t="str" s="7" r="E90">
        <f>2014-YEAR(D90)</f>
        <v>58</v>
      </c>
      <c t="s" s="7" r="F90">
        <v>661</v>
      </c>
      <c t="s" s="7" r="G90">
        <v>662</v>
      </c>
      <c s="7" r="H90">
        <v>3.0</v>
      </c>
      <c s="11" r="I90"/>
      <c s="7" r="J90"/>
      <c s="7" r="K90"/>
      <c s="7" r="L90"/>
      <c s="7" r="M90"/>
      <c s="7" r="N90"/>
      <c s="7" r="O90"/>
      <c s="7" r="P90"/>
      <c s="7" r="Q90"/>
      <c s="7" r="R90"/>
      <c s="7" r="S90"/>
      <c s="7" r="T90"/>
      <c s="7" r="U90"/>
      <c s="7" r="V90"/>
      <c s="7" r="W90"/>
      <c s="7" r="X90"/>
    </row>
    <row r="91">
      <c s="7" r="A91">
        <v>88.0</v>
      </c>
      <c t="s" s="7" r="B91">
        <v>663</v>
      </c>
      <c t="s" s="8" r="C91">
        <v>664</v>
      </c>
      <c t="s" s="9" r="D91">
        <v>665</v>
      </c>
      <c t="str" s="7" r="E91">
        <f>2014-YEAR(D91)</f>
        <v>48</v>
      </c>
      <c t="s" s="7" r="F91">
        <v>666</v>
      </c>
      <c t="s" s="7" r="G91">
        <v>667</v>
      </c>
      <c s="7" r="H91">
        <v>3.0</v>
      </c>
      <c s="11" r="I91"/>
      <c s="7" r="J91"/>
      <c s="7" r="K91"/>
      <c s="7" r="L91"/>
      <c s="7" r="M91"/>
      <c s="7" r="N91"/>
      <c s="7" r="O91"/>
      <c s="7" r="P91"/>
      <c s="7" r="Q91"/>
      <c s="7" r="R91"/>
      <c s="7" r="S91"/>
      <c s="7" r="T91"/>
      <c s="7" r="U91"/>
      <c s="7" r="V91"/>
      <c s="7" r="W91"/>
      <c s="7" r="X91"/>
    </row>
    <row r="92">
      <c s="7" r="A92">
        <v>89.0</v>
      </c>
      <c t="s" s="7" r="B92">
        <v>668</v>
      </c>
      <c t="s" s="8" r="C92">
        <v>669</v>
      </c>
      <c t="s" s="9" r="D92">
        <v>670</v>
      </c>
      <c t="str" s="7" r="E92">
        <f>2014-YEAR(D92)</f>
        <v>65</v>
      </c>
      <c t="s" s="7" r="F92">
        <v>671</v>
      </c>
      <c t="s" s="7" r="G92">
        <v>672</v>
      </c>
      <c s="7" r="H92">
        <v>5.0</v>
      </c>
      <c s="11" r="I92"/>
      <c s="7" r="J92"/>
      <c s="7" r="K92"/>
      <c s="7" r="L92"/>
      <c s="7" r="M92"/>
      <c s="7" r="N92"/>
      <c s="7" r="O92"/>
      <c s="7" r="P92"/>
      <c s="7" r="Q92"/>
      <c s="7" r="R92"/>
      <c s="7" r="S92"/>
      <c s="7" r="T92"/>
      <c s="7" r="U92"/>
      <c s="7" r="V92"/>
      <c s="7" r="W92"/>
      <c s="7" r="X92"/>
    </row>
    <row r="93">
      <c s="7" r="A93">
        <v>90.0</v>
      </c>
      <c t="s" s="7" r="B93">
        <v>673</v>
      </c>
      <c t="s" s="8" r="C93">
        <v>674</v>
      </c>
      <c s="9" r="D93">
        <v>27237.0</v>
      </c>
      <c t="str" s="7" r="E93">
        <f>2014-YEAR(D93)</f>
        <v>40</v>
      </c>
      <c t="s" s="7" r="F93">
        <v>675</v>
      </c>
      <c t="s" s="7" r="G93">
        <v>676</v>
      </c>
      <c s="7" r="H93">
        <v>3.0</v>
      </c>
      <c s="11" r="I93"/>
      <c s="7" r="J93"/>
      <c s="7" r="K93"/>
      <c s="7" r="L93"/>
      <c s="7" r="M93"/>
      <c s="7" r="N93"/>
      <c s="7" r="O93"/>
      <c s="7" r="P93"/>
      <c s="7" r="Q93"/>
      <c s="7" r="R93"/>
      <c s="7" r="S93"/>
      <c s="7" r="T93"/>
      <c s="7" r="U93"/>
      <c s="7" r="V93"/>
      <c s="7" r="W93"/>
      <c s="7" r="X93"/>
    </row>
    <row r="94">
      <c s="7" r="A94">
        <v>91.0</v>
      </c>
      <c t="s" s="7" r="B94">
        <v>677</v>
      </c>
      <c t="s" s="8" r="C94">
        <v>678</v>
      </c>
      <c s="9" r="D94">
        <v>25826.0</v>
      </c>
      <c t="str" s="7" r="E94">
        <f>2014-YEAR(D94)</f>
        <v>44</v>
      </c>
      <c t="s" s="7" r="F94">
        <v>679</v>
      </c>
      <c t="s" s="7" r="G94">
        <v>680</v>
      </c>
      <c s="7" r="H94">
        <v>3.0</v>
      </c>
      <c s="11" r="I94"/>
      <c s="7" r="J94"/>
      <c s="7" r="K94"/>
      <c s="7" r="L94"/>
      <c s="7" r="M94"/>
      <c s="7" r="N94"/>
      <c s="7" r="O94"/>
      <c s="7" r="P94"/>
      <c s="7" r="Q94"/>
      <c s="7" r="R94"/>
      <c s="7" r="S94"/>
      <c s="7" r="T94"/>
      <c s="7" r="U94"/>
      <c s="7" r="V94"/>
      <c s="7" r="W94"/>
      <c s="7" r="X94"/>
    </row>
    <row r="95">
      <c s="7" r="A95">
        <v>92.0</v>
      </c>
      <c t="s" s="7" r="B95">
        <v>681</v>
      </c>
      <c t="s" s="8" r="C95">
        <v>682</v>
      </c>
      <c t="s" s="9" r="D95">
        <v>683</v>
      </c>
      <c t="str" s="7" r="E95">
        <f>2014-YEAR(D95)</f>
        <v>67</v>
      </c>
      <c t="s" s="7" r="F95">
        <v>684</v>
      </c>
      <c t="s" s="7" r="G95">
        <v>685</v>
      </c>
      <c s="7" r="H95">
        <v>7.0</v>
      </c>
      <c s="11" r="I95"/>
      <c s="7" r="J95"/>
      <c s="7" r="K95"/>
      <c s="7" r="L95"/>
      <c s="7" r="M95"/>
      <c s="7" r="N95"/>
      <c s="7" r="O95"/>
      <c s="7" r="P95"/>
      <c s="7" r="Q95"/>
      <c s="7" r="R95"/>
      <c s="7" r="S95"/>
      <c s="7" r="T95"/>
      <c s="7" r="U95"/>
      <c s="7" r="V95"/>
      <c s="7" r="W95"/>
      <c s="7" r="X95"/>
    </row>
    <row r="96">
      <c s="7" r="A96">
        <v>93.0</v>
      </c>
      <c t="s" s="7" r="B96">
        <v>686</v>
      </c>
      <c t="s" s="8" r="C96">
        <v>687</v>
      </c>
      <c t="s" s="9" r="D96">
        <v>688</v>
      </c>
      <c t="str" s="7" r="E96">
        <f>2014-YEAR(D96)</f>
        <v>50</v>
      </c>
      <c t="s" s="7" r="F96">
        <v>689</v>
      </c>
      <c t="s" s="7" r="G96">
        <v>690</v>
      </c>
      <c s="7" r="H96">
        <v>4.0</v>
      </c>
      <c s="11" r="I96"/>
      <c s="7" r="J96"/>
      <c s="7" r="K96"/>
      <c s="7" r="L96"/>
      <c s="7" r="M96"/>
      <c s="7" r="N96"/>
      <c s="7" r="O96"/>
      <c s="7" r="P96"/>
      <c s="7" r="Q96"/>
      <c s="7" r="R96"/>
      <c s="7" r="S96"/>
      <c s="7" r="T96"/>
      <c s="7" r="U96"/>
      <c s="7" r="V96"/>
      <c s="7" r="W96"/>
      <c s="7" r="X96"/>
    </row>
    <row r="97">
      <c s="7" r="A97">
        <v>94.0</v>
      </c>
      <c t="s" s="7" r="B97">
        <v>691</v>
      </c>
      <c t="s" s="8" r="C97">
        <v>692</v>
      </c>
      <c t="s" s="9" r="D97">
        <v>693</v>
      </c>
      <c t="str" s="7" r="E97">
        <f>2014-YEAR(D97)</f>
        <v>67</v>
      </c>
      <c t="s" s="7" r="F97">
        <v>694</v>
      </c>
      <c t="s" s="7" r="G97">
        <v>695</v>
      </c>
      <c s="7" r="H97">
        <v>3.0</v>
      </c>
      <c s="11" r="I97"/>
      <c s="7" r="J97"/>
      <c s="7" r="K97"/>
      <c s="7" r="L97"/>
      <c s="7" r="M97"/>
      <c s="7" r="N97"/>
      <c s="7" r="O97"/>
      <c s="7" r="P97"/>
      <c s="7" r="Q97"/>
      <c s="7" r="R97"/>
      <c s="7" r="S97"/>
      <c s="7" r="T97"/>
      <c s="7" r="U97"/>
      <c s="7" r="V97"/>
      <c s="7" r="W97"/>
      <c s="7" r="X97"/>
    </row>
    <row r="98">
      <c s="7" r="A98">
        <v>95.0</v>
      </c>
      <c t="s" s="7" r="B98">
        <v>696</v>
      </c>
      <c t="s" s="8" r="C98">
        <v>697</v>
      </c>
      <c t="s" s="9" r="D98">
        <v>698</v>
      </c>
      <c t="str" s="7" r="E98">
        <f>2014-YEAR(D98)</f>
        <v>62</v>
      </c>
      <c t="s" s="7" r="F98">
        <v>699</v>
      </c>
      <c t="s" s="7" r="G98">
        <v>700</v>
      </c>
      <c s="7" r="H98">
        <v>3.0</v>
      </c>
      <c s="11" r="I98"/>
      <c s="7" r="J98"/>
      <c s="7" r="K98"/>
      <c s="7" r="L98"/>
      <c s="7" r="M98"/>
      <c s="7" r="N98"/>
      <c s="7" r="O98"/>
      <c s="7" r="P98"/>
      <c s="7" r="Q98"/>
      <c s="7" r="R98"/>
      <c s="7" r="S98"/>
      <c s="7" r="T98"/>
      <c s="7" r="U98"/>
      <c s="7" r="V98"/>
      <c s="7" r="W98"/>
      <c s="7" r="X98"/>
    </row>
    <row r="99">
      <c s="7" r="A99">
        <v>96.0</v>
      </c>
      <c t="s" s="7" r="B99">
        <v>701</v>
      </c>
      <c t="s" s="8" r="C99">
        <v>702</v>
      </c>
      <c t="s" s="9" r="D99">
        <v>703</v>
      </c>
      <c t="str" s="7" r="E99">
        <f>2014-YEAR(D99)</f>
        <v>57</v>
      </c>
      <c t="s" s="7" r="F99">
        <v>704</v>
      </c>
      <c t="s" s="7" r="G99">
        <v>705</v>
      </c>
      <c s="7" r="H99">
        <v>3.0</v>
      </c>
      <c s="11" r="I99"/>
      <c s="7" r="J99"/>
      <c s="7" r="K99"/>
      <c s="7" r="L99"/>
      <c s="7" r="M99"/>
      <c s="7" r="N99"/>
      <c s="7" r="O99"/>
      <c s="7" r="P99"/>
      <c s="7" r="Q99"/>
      <c s="7" r="R99"/>
      <c s="7" r="S99"/>
      <c s="7" r="T99"/>
      <c s="7" r="U99"/>
      <c s="7" r="V99"/>
      <c s="7" r="W99"/>
      <c s="7" r="X99"/>
    </row>
    <row r="100">
      <c s="7" r="A100">
        <v>97.0</v>
      </c>
      <c t="s" s="7" r="B100">
        <v>706</v>
      </c>
      <c t="s" s="8" r="C100">
        <v>707</v>
      </c>
      <c t="s" s="9" r="D100">
        <v>708</v>
      </c>
      <c t="str" s="7" r="E100">
        <f>2014-YEAR(D100)</f>
        <v>63</v>
      </c>
      <c t="s" s="7" r="F100">
        <v>709</v>
      </c>
      <c t="s" s="7" r="G100">
        <v>710</v>
      </c>
      <c s="7" r="H100">
        <v>3.0</v>
      </c>
      <c s="11" r="I100"/>
      <c s="7" r="J100"/>
      <c s="7" r="K100"/>
      <c s="7" r="L100"/>
      <c s="7" r="M100"/>
      <c s="7" r="N100"/>
      <c s="7" r="O100"/>
      <c s="7" r="P100"/>
      <c s="7" r="Q100"/>
      <c s="7" r="R100"/>
      <c s="7" r="S100"/>
      <c s="7" r="T100"/>
      <c s="7" r="U100"/>
      <c s="7" r="V100"/>
      <c s="7" r="W100"/>
      <c s="7" r="X100"/>
    </row>
    <row r="101">
      <c s="7" r="A101">
        <v>98.0</v>
      </c>
      <c t="s" s="7" r="B101">
        <v>711</v>
      </c>
      <c t="s" s="8" r="C101">
        <v>712</v>
      </c>
      <c t="s" s="9" r="D101">
        <v>713</v>
      </c>
      <c t="str" s="7" r="E101">
        <f>2014-YEAR(D101)</f>
        <v>69</v>
      </c>
      <c t="s" s="7" r="F101">
        <v>714</v>
      </c>
      <c t="s" s="7" r="G101">
        <v>715</v>
      </c>
      <c s="7" r="H101">
        <v>3.0</v>
      </c>
      <c s="11" r="I101"/>
      <c s="7" r="J101"/>
      <c s="7" r="K101"/>
      <c s="7" r="L101"/>
      <c s="7" r="M101"/>
      <c s="7" r="N101"/>
      <c s="7" r="O101"/>
      <c s="7" r="P101"/>
      <c s="7" r="Q101"/>
      <c s="7" r="R101"/>
      <c s="7" r="S101"/>
      <c s="7" r="T101"/>
      <c s="7" r="U101"/>
      <c s="7" r="V101"/>
      <c s="7" r="W101"/>
      <c s="7" r="X101"/>
    </row>
    <row r="102">
      <c s="7" r="A102">
        <v>99.0</v>
      </c>
      <c t="s" s="7" r="B102">
        <v>716</v>
      </c>
      <c t="s" s="8" r="C102">
        <v>717</v>
      </c>
      <c t="s" s="9" r="D102">
        <v>718</v>
      </c>
      <c t="str" s="7" r="E102">
        <f>2014-YEAR(D102)</f>
        <v>56</v>
      </c>
      <c t="s" s="7" r="F102">
        <v>719</v>
      </c>
      <c t="s" s="7" r="G102">
        <v>720</v>
      </c>
      <c s="7" r="H102">
        <v>3.0</v>
      </c>
      <c s="11" r="I102"/>
      <c s="7" r="J102"/>
      <c s="7" r="K102"/>
      <c s="7" r="L102"/>
      <c s="7" r="M102"/>
      <c s="7" r="N102"/>
      <c s="7" r="O102"/>
      <c s="7" r="P102"/>
      <c s="7" r="Q102"/>
      <c s="7" r="R102"/>
      <c s="7" r="S102"/>
      <c s="7" r="T102"/>
      <c s="7" r="U102"/>
      <c s="7" r="V102"/>
      <c s="7" r="W102"/>
      <c s="7" r="X102"/>
    </row>
    <row r="103">
      <c s="7" r="A103">
        <v>100.0</v>
      </c>
      <c t="s" s="7" r="B103">
        <v>721</v>
      </c>
      <c t="s" s="8" r="C103">
        <v>722</v>
      </c>
      <c s="9" r="D103">
        <v>27759.0</v>
      </c>
      <c t="str" s="7" r="E103">
        <f>2014-YEAR(D103)</f>
        <v>39</v>
      </c>
      <c t="s" s="7" r="F103">
        <v>723</v>
      </c>
      <c t="s" s="7" r="G103">
        <v>724</v>
      </c>
      <c s="7" r="H103">
        <v>3.0</v>
      </c>
      <c s="11" r="I103"/>
      <c s="7" r="J103"/>
      <c s="7" r="K103"/>
      <c s="7" r="L103"/>
      <c s="7" r="M103"/>
      <c s="7" r="N103"/>
      <c s="7" r="O103"/>
      <c s="7" r="P103"/>
      <c s="7" r="Q103"/>
      <c s="7" r="R103"/>
      <c s="7" r="S103"/>
      <c s="7" r="T103"/>
      <c s="7" r="U103"/>
      <c s="7" r="V103"/>
      <c s="7" r="W103"/>
      <c s="7" r="X103"/>
    </row>
    <row r="104">
      <c s="7" r="A104">
        <v>101.0</v>
      </c>
      <c t="s" s="7" r="B104">
        <v>725</v>
      </c>
      <c t="s" s="8" r="C104">
        <v>726</v>
      </c>
      <c t="s" s="9" r="D104">
        <v>727</v>
      </c>
      <c t="str" s="7" r="E104">
        <f>2014-YEAR(D104)</f>
        <v>54</v>
      </c>
      <c t="s" s="7" r="F104">
        <v>728</v>
      </c>
      <c t="s" s="7" r="G104">
        <v>729</v>
      </c>
      <c s="7" r="H104">
        <v>3.0</v>
      </c>
      <c s="11" r="I104"/>
      <c s="7" r="J104"/>
      <c s="7" r="K104"/>
      <c s="7" r="L104"/>
      <c s="7" r="M104"/>
      <c s="7" r="N104"/>
      <c s="7" r="O104"/>
      <c s="7" r="P104"/>
      <c s="7" r="Q104"/>
      <c s="7" r="R104"/>
      <c s="7" r="S104"/>
      <c s="7" r="T104"/>
      <c s="7" r="U104"/>
      <c s="7" r="V104"/>
      <c s="7" r="W104"/>
      <c s="7" r="X104"/>
    </row>
    <row r="105">
      <c s="7" r="A105">
        <v>102.0</v>
      </c>
      <c t="s" s="7" r="B105">
        <v>730</v>
      </c>
      <c t="s" s="8" r="C105">
        <v>731</v>
      </c>
      <c t="s" s="9" r="D105">
        <v>732</v>
      </c>
      <c t="str" s="7" r="E105">
        <f>2014-YEAR(D105)</f>
        <v>62</v>
      </c>
      <c t="s" s="7" r="F105">
        <v>733</v>
      </c>
      <c t="s" s="7" r="G105">
        <v>734</v>
      </c>
      <c s="7" r="H105">
        <v>3.0</v>
      </c>
      <c s="11" r="I105"/>
      <c s="7" r="J105"/>
      <c s="7" r="K105"/>
      <c s="7" r="L105"/>
      <c s="7" r="M105"/>
      <c s="7" r="N105"/>
      <c s="7" r="O105"/>
      <c s="7" r="P105"/>
      <c s="7" r="Q105"/>
      <c s="7" r="R105"/>
      <c s="7" r="S105"/>
      <c s="7" r="T105"/>
      <c s="7" r="U105"/>
      <c s="7" r="V105"/>
      <c s="7" r="W105"/>
      <c s="7" r="X105"/>
    </row>
    <row r="106">
      <c s="7" r="A106">
        <v>103.0</v>
      </c>
      <c t="s" s="7" r="B106">
        <v>735</v>
      </c>
      <c t="s" s="8" r="C106">
        <v>736</v>
      </c>
      <c t="s" s="9" r="D106">
        <v>737</v>
      </c>
      <c t="str" s="7" r="E106">
        <f>2014-YEAR(D106)</f>
        <v>45</v>
      </c>
      <c t="s" s="7" r="F106">
        <v>738</v>
      </c>
      <c t="s" s="7" r="G106">
        <v>739</v>
      </c>
      <c s="7" r="H106">
        <v>3.0</v>
      </c>
      <c s="11" r="I106"/>
      <c s="7" r="J106"/>
      <c s="7" r="K106"/>
      <c s="7" r="L106"/>
      <c s="7" r="M106"/>
      <c s="7" r="N106"/>
      <c s="7" r="O106"/>
      <c s="7" r="P106"/>
      <c s="7" r="Q106"/>
      <c s="7" r="R106"/>
      <c s="7" r="S106"/>
      <c s="7" r="T106"/>
      <c s="7" r="U106"/>
      <c s="7" r="V106"/>
      <c s="7" r="W106"/>
      <c s="7" r="X106"/>
    </row>
    <row r="107">
      <c s="7" r="A107">
        <v>104.0</v>
      </c>
      <c t="s" s="7" r="B107">
        <v>740</v>
      </c>
      <c t="s" s="8" r="C107">
        <v>741</v>
      </c>
      <c t="s" s="9" r="D107">
        <v>742</v>
      </c>
      <c t="str" s="7" r="E107">
        <f>2014-YEAR(D107)</f>
        <v>53</v>
      </c>
      <c t="s" s="7" r="F107">
        <v>743</v>
      </c>
      <c t="s" s="7" r="G107">
        <v>744</v>
      </c>
      <c s="7" r="H107">
        <v>2.0</v>
      </c>
      <c s="11" r="I107"/>
      <c s="7" r="J107"/>
      <c s="7" r="K107"/>
      <c s="7" r="L107"/>
      <c s="7" r="M107"/>
      <c s="7" r="N107"/>
      <c s="7" r="O107"/>
      <c s="7" r="P107"/>
      <c s="7" r="Q107"/>
      <c s="7" r="R107"/>
      <c s="7" r="S107"/>
      <c s="7" r="T107"/>
      <c s="7" r="U107"/>
      <c s="7" r="V107"/>
      <c s="7" r="W107"/>
      <c s="7" r="X107"/>
    </row>
    <row r="108">
      <c s="7" r="A108">
        <v>105.0</v>
      </c>
      <c t="s" s="7" r="B108">
        <v>745</v>
      </c>
      <c t="s" s="8" r="C108">
        <v>746</v>
      </c>
      <c s="9" r="D108">
        <v>29357.0</v>
      </c>
      <c t="str" s="7" r="E108">
        <f>2014-YEAR(D108)</f>
        <v>34</v>
      </c>
      <c t="s" s="7" r="F108">
        <v>747</v>
      </c>
      <c t="s" s="7" r="G108">
        <v>748</v>
      </c>
      <c s="7" r="H108">
        <v>3.0</v>
      </c>
      <c s="11" r="I108"/>
      <c s="7" r="J108"/>
      <c s="7" r="K108"/>
      <c s="7" r="L108"/>
      <c s="7" r="M108"/>
      <c s="7" r="N108"/>
      <c s="7" r="O108"/>
      <c s="7" r="P108"/>
      <c s="7" r="Q108"/>
      <c s="7" r="R108"/>
      <c s="7" r="S108"/>
      <c s="7" r="T108"/>
      <c s="7" r="U108"/>
      <c s="7" r="V108"/>
      <c s="7" r="W108"/>
      <c s="7" r="X108"/>
    </row>
    <row r="109">
      <c s="7" r="A109">
        <v>106.0</v>
      </c>
      <c t="s" s="7" r="B109">
        <v>749</v>
      </c>
      <c t="s" s="8" r="C109">
        <v>750</v>
      </c>
      <c t="s" s="9" r="D109">
        <v>751</v>
      </c>
      <c t="str" s="7" r="E109">
        <f>2014-YEAR(D109)</f>
        <v>66</v>
      </c>
      <c t="s" s="7" r="F109">
        <v>752</v>
      </c>
      <c t="s" s="7" r="G109">
        <v>753</v>
      </c>
      <c s="7" r="H109">
        <v>4.0</v>
      </c>
      <c s="11" r="I109"/>
      <c s="7" r="J109"/>
      <c s="7" r="K109"/>
      <c s="7" r="L109"/>
      <c s="7" r="M109"/>
      <c s="7" r="N109"/>
      <c s="7" r="O109"/>
      <c s="7" r="P109"/>
      <c s="7" r="Q109"/>
      <c s="7" r="R109"/>
      <c s="7" r="S109"/>
      <c s="7" r="T109"/>
      <c s="7" r="U109"/>
      <c s="7" r="V109"/>
      <c s="7" r="W109"/>
      <c s="7" r="X109"/>
    </row>
    <row r="110">
      <c s="7" r="A110">
        <v>107.0</v>
      </c>
      <c t="s" s="7" r="B110">
        <v>754</v>
      </c>
      <c t="s" s="8" r="C110">
        <v>755</v>
      </c>
      <c t="s" s="9" r="D110">
        <v>756</v>
      </c>
      <c t="str" s="7" r="E110">
        <f>2014-YEAR(D110)</f>
        <v>66</v>
      </c>
      <c t="s" s="7" r="F110">
        <v>757</v>
      </c>
      <c t="s" s="7" r="G110">
        <v>758</v>
      </c>
      <c s="7" r="H110">
        <v>3.0</v>
      </c>
      <c s="11" r="I110"/>
      <c s="7" r="J110"/>
      <c s="7" r="K110"/>
      <c s="7" r="L110"/>
      <c s="7" r="M110"/>
      <c s="7" r="N110"/>
      <c s="7" r="O110"/>
      <c s="7" r="P110"/>
      <c s="7" r="Q110"/>
      <c s="7" r="R110"/>
      <c s="7" r="S110"/>
      <c s="7" r="T110"/>
      <c s="7" r="U110"/>
      <c s="7" r="V110"/>
      <c s="7" r="W110"/>
      <c s="7" r="X110"/>
    </row>
    <row r="111">
      <c s="7" r="A111">
        <v>108.0</v>
      </c>
      <c t="s" s="7" r="B111">
        <v>759</v>
      </c>
      <c t="s" s="8" r="C111">
        <v>760</v>
      </c>
      <c t="s" s="9" r="D111">
        <v>761</v>
      </c>
      <c t="str" s="7" r="E111">
        <f>2014-YEAR(D111)</f>
        <v>62</v>
      </c>
      <c t="s" s="7" r="F111">
        <v>762</v>
      </c>
      <c t="s" s="7" r="G111">
        <v>763</v>
      </c>
      <c s="7" r="H111">
        <v>3.0</v>
      </c>
      <c s="11" r="I111"/>
      <c s="7" r="J111"/>
      <c s="7" r="K111"/>
      <c s="7" r="L111"/>
      <c s="7" r="M111"/>
      <c s="7" r="N111"/>
      <c s="7" r="O111"/>
      <c s="7" r="P111"/>
      <c s="7" r="Q111"/>
      <c s="7" r="R111"/>
      <c s="7" r="S111"/>
      <c s="7" r="T111"/>
      <c s="7" r="U111"/>
      <c s="7" r="V111"/>
      <c s="7" r="W111"/>
      <c s="7" r="X111"/>
    </row>
    <row r="112">
      <c s="7" r="A112">
        <v>109.0</v>
      </c>
      <c t="s" s="7" r="B112">
        <v>764</v>
      </c>
      <c t="s" s="8" r="C112">
        <v>765</v>
      </c>
      <c t="s" s="9" r="D112">
        <v>766</v>
      </c>
      <c t="str" s="7" r="E112">
        <f>2014-YEAR(D112)</f>
        <v>48</v>
      </c>
      <c t="s" s="7" r="F112">
        <v>767</v>
      </c>
      <c t="s" s="7" r="G112">
        <v>768</v>
      </c>
      <c s="7" r="H112">
        <v>3.0</v>
      </c>
      <c s="11" r="I112"/>
      <c s="7" r="J112"/>
      <c s="7" r="K112"/>
      <c s="7" r="L112"/>
      <c s="7" r="M112"/>
      <c s="7" r="N112"/>
      <c s="7" r="O112"/>
      <c s="7" r="P112"/>
      <c s="7" r="Q112"/>
      <c s="7" r="R112"/>
      <c s="7" r="S112"/>
      <c s="7" r="T112"/>
      <c s="7" r="U112"/>
      <c s="7" r="V112"/>
      <c s="7" r="W112"/>
      <c s="7" r="X112"/>
    </row>
    <row r="113">
      <c s="7" r="A113">
        <v>110.0</v>
      </c>
      <c t="s" s="7" r="B113">
        <v>769</v>
      </c>
      <c t="s" s="8" r="C113">
        <v>770</v>
      </c>
      <c t="s" s="9" r="D113">
        <v>771</v>
      </c>
      <c t="str" s="7" r="E113">
        <f>2014-YEAR(D113)</f>
        <v>69</v>
      </c>
      <c t="s" s="7" r="F113">
        <v>772</v>
      </c>
      <c t="s" s="7" r="G113">
        <v>773</v>
      </c>
      <c s="7" r="H113">
        <v>3.0</v>
      </c>
      <c s="11" r="I113"/>
      <c s="7" r="J113"/>
      <c s="7" r="K113"/>
      <c s="7" r="L113"/>
      <c s="7" r="M113"/>
      <c s="7" r="N113"/>
      <c s="7" r="O113"/>
      <c s="7" r="P113"/>
      <c s="7" r="Q113"/>
      <c s="7" r="R113"/>
      <c s="7" r="S113"/>
      <c s="7" r="T113"/>
      <c s="7" r="U113"/>
      <c s="7" r="V113"/>
      <c s="7" r="W113"/>
      <c s="7" r="X113"/>
    </row>
    <row r="114">
      <c s="7" r="A114">
        <v>111.0</v>
      </c>
      <c t="s" s="7" r="B114">
        <v>774</v>
      </c>
      <c t="s" s="8" r="C114">
        <v>775</v>
      </c>
      <c t="s" s="9" r="D114">
        <v>776</v>
      </c>
      <c t="str" s="7" r="E114">
        <f>2014-YEAR(D114)</f>
        <v>57</v>
      </c>
      <c t="s" s="7" r="F114">
        <v>777</v>
      </c>
      <c t="s" s="7" r="G114">
        <v>778</v>
      </c>
      <c s="7" r="H114">
        <v>3.0</v>
      </c>
      <c s="11" r="I114"/>
      <c s="7" r="J114"/>
      <c s="7" r="K114"/>
      <c s="7" r="L114"/>
      <c s="7" r="M114"/>
      <c s="7" r="N114"/>
      <c s="7" r="O114"/>
      <c s="7" r="P114"/>
      <c s="7" r="Q114"/>
      <c s="7" r="R114"/>
      <c s="7" r="S114"/>
      <c s="7" r="T114"/>
      <c s="7" r="U114"/>
      <c s="7" r="V114"/>
      <c s="7" r="W114"/>
      <c s="7" r="X114"/>
    </row>
    <row r="115">
      <c s="7" r="A115">
        <v>112.0</v>
      </c>
      <c t="s" s="7" r="B115">
        <v>779</v>
      </c>
      <c t="s" s="8" r="C115">
        <v>780</v>
      </c>
      <c s="9" r="D115">
        <v>25618.0</v>
      </c>
      <c t="str" s="7" r="E115">
        <f>2014-YEAR(D115)</f>
        <v>44</v>
      </c>
      <c t="s" s="7" r="F115">
        <v>781</v>
      </c>
      <c t="s" s="7" r="G115">
        <v>782</v>
      </c>
      <c s="7" r="H115">
        <v>4.0</v>
      </c>
      <c s="11" r="I115"/>
      <c s="7" r="J115"/>
      <c s="7" r="K115"/>
      <c s="7" r="L115"/>
      <c s="7" r="M115"/>
      <c s="7" r="N115"/>
      <c s="7" r="O115"/>
      <c s="7" r="P115"/>
      <c s="7" r="Q115"/>
      <c s="7" r="R115"/>
      <c s="7" r="S115"/>
      <c s="7" r="T115"/>
      <c s="7" r="U115"/>
      <c s="7" r="V115"/>
      <c s="7" r="W115"/>
      <c s="7" r="X115"/>
    </row>
    <row r="116">
      <c s="7" r="A116">
        <v>113.0</v>
      </c>
      <c t="s" s="7" r="B116">
        <v>783</v>
      </c>
      <c t="s" s="8" r="C116">
        <v>784</v>
      </c>
      <c t="s" s="9" r="D116">
        <v>785</v>
      </c>
      <c t="str" s="7" r="E116">
        <f>2014-YEAR(D116)</f>
        <v>50</v>
      </c>
      <c t="s" s="7" r="F116">
        <v>786</v>
      </c>
      <c t="s" s="7" r="G116">
        <v>787</v>
      </c>
      <c s="7" r="H116">
        <v>3.0</v>
      </c>
      <c s="11" r="I116"/>
      <c s="7" r="J116"/>
      <c s="7" r="K116"/>
      <c s="7" r="L116"/>
      <c s="7" r="M116"/>
      <c s="7" r="N116"/>
      <c s="7" r="O116"/>
      <c s="7" r="P116"/>
      <c s="7" r="Q116"/>
      <c s="7" r="R116"/>
      <c s="7" r="S116"/>
      <c s="7" r="T116"/>
      <c s="7" r="U116"/>
      <c s="7" r="V116"/>
      <c s="7" r="W116"/>
      <c s="7" r="X116"/>
    </row>
    <row r="117">
      <c s="7" r="A117">
        <v>114.0</v>
      </c>
      <c t="s" s="7" r="B117">
        <v>788</v>
      </c>
      <c t="s" s="8" r="C117">
        <v>789</v>
      </c>
      <c s="9" r="D117">
        <v>26667.0</v>
      </c>
      <c t="str" s="7" r="E117">
        <f>2014-YEAR(D117)</f>
        <v>41</v>
      </c>
      <c t="s" s="7" r="F117">
        <v>790</v>
      </c>
      <c t="s" s="7" r="G117">
        <v>791</v>
      </c>
      <c s="7" r="H117">
        <v>3.0</v>
      </c>
      <c s="11" r="I117"/>
      <c s="7" r="J117"/>
      <c s="7" r="K117"/>
      <c s="7" r="L117"/>
      <c s="7" r="M117"/>
      <c s="7" r="N117"/>
      <c s="7" r="O117"/>
      <c s="7" r="P117"/>
      <c s="7" r="Q117"/>
      <c s="7" r="R117"/>
      <c s="7" r="S117"/>
      <c s="7" r="T117"/>
      <c s="7" r="U117"/>
      <c s="7" r="V117"/>
      <c s="7" r="W117"/>
      <c s="7" r="X117"/>
    </row>
    <row r="118">
      <c s="7" r="A118">
        <v>115.0</v>
      </c>
      <c t="s" s="7" r="B118">
        <v>792</v>
      </c>
      <c t="s" s="8" r="C118">
        <v>793</v>
      </c>
      <c t="s" s="9" r="D118">
        <v>794</v>
      </c>
      <c t="str" s="7" r="E118">
        <f>2014-YEAR(D118)</f>
        <v>53</v>
      </c>
      <c t="s" s="7" r="F118">
        <v>795</v>
      </c>
      <c t="s" s="7" r="G118">
        <v>796</v>
      </c>
      <c s="7" r="H118">
        <v>5.0</v>
      </c>
      <c s="11" r="I118"/>
      <c s="7" r="J118"/>
      <c s="7" r="K118"/>
      <c s="7" r="L118"/>
      <c s="7" r="M118"/>
      <c s="7" r="N118"/>
      <c s="7" r="O118"/>
      <c s="7" r="P118"/>
      <c s="7" r="Q118"/>
      <c s="7" r="R118"/>
      <c s="7" r="S118"/>
      <c s="7" r="T118"/>
      <c s="7" r="U118"/>
      <c s="7" r="V118"/>
      <c s="7" r="W118"/>
      <c s="7" r="X118"/>
    </row>
    <row r="119">
      <c s="7" r="A119">
        <v>116.0</v>
      </c>
      <c t="s" s="7" r="B119">
        <v>797</v>
      </c>
      <c t="s" s="8" r="C119">
        <v>798</v>
      </c>
      <c t="s" s="9" r="D119">
        <v>799</v>
      </c>
      <c t="str" s="7" r="E119">
        <f>2014-YEAR(D119)</f>
        <v>70</v>
      </c>
      <c t="s" s="7" r="F119">
        <v>800</v>
      </c>
      <c t="s" s="7" r="G119">
        <v>801</v>
      </c>
      <c s="7" r="H119">
        <v>7.0</v>
      </c>
      <c s="11" r="I119"/>
      <c s="7" r="J119"/>
      <c s="7" r="K119"/>
      <c s="7" r="L119"/>
      <c s="7" r="M119"/>
      <c s="7" r="N119"/>
      <c s="7" r="O119"/>
      <c s="7" r="P119"/>
      <c s="7" r="Q119"/>
      <c s="7" r="R119"/>
      <c s="7" r="S119"/>
      <c s="7" r="T119"/>
      <c s="7" r="U119"/>
      <c s="7" r="V119"/>
      <c s="7" r="W119"/>
      <c s="7" r="X119"/>
    </row>
    <row r="120">
      <c s="7" r="A120">
        <v>117.0</v>
      </c>
      <c t="s" s="7" r="B120">
        <v>802</v>
      </c>
      <c t="s" s="8" r="C120">
        <v>803</v>
      </c>
      <c t="s" s="9" r="D120">
        <v>804</v>
      </c>
      <c t="str" s="7" r="E120">
        <f>2014-YEAR(D120)</f>
        <v>65</v>
      </c>
      <c t="s" s="7" r="F120">
        <v>805</v>
      </c>
      <c t="s" s="7" r="G120">
        <v>806</v>
      </c>
      <c s="7" r="H120">
        <v>3.0</v>
      </c>
      <c s="11" r="I120"/>
      <c s="7" r="J120"/>
      <c s="7" r="K120"/>
      <c s="7" r="L120"/>
      <c s="7" r="M120"/>
      <c s="7" r="N120"/>
      <c s="7" r="O120"/>
      <c s="7" r="P120"/>
      <c s="7" r="Q120"/>
      <c s="7" r="R120"/>
      <c s="7" r="S120"/>
      <c s="7" r="T120"/>
      <c s="7" r="U120"/>
      <c s="7" r="V120"/>
      <c s="7" r="W120"/>
      <c s="7" r="X120"/>
    </row>
    <row r="121">
      <c s="7" r="A121">
        <v>118.0</v>
      </c>
      <c t="s" s="7" r="B121">
        <v>807</v>
      </c>
      <c t="s" s="8" r="C121">
        <v>808</v>
      </c>
      <c t="s" s="9" r="D121">
        <v>809</v>
      </c>
      <c t="str" s="7" r="E121">
        <f>2014-YEAR(D121)</f>
        <v>52</v>
      </c>
      <c t="s" s="7" r="F121">
        <v>810</v>
      </c>
      <c t="s" s="7" r="G121">
        <v>811</v>
      </c>
      <c s="7" r="H121">
        <v>5.0</v>
      </c>
      <c s="11" r="I121"/>
      <c s="7" r="J121"/>
      <c s="7" r="K121"/>
      <c s="7" r="L121"/>
      <c s="7" r="M121"/>
      <c s="7" r="N121"/>
      <c s="7" r="O121"/>
      <c s="7" r="P121"/>
      <c s="7" r="Q121"/>
      <c s="7" r="R121"/>
      <c s="7" r="S121"/>
      <c s="7" r="T121"/>
      <c s="7" r="U121"/>
      <c s="7" r="V121"/>
      <c s="7" r="W121"/>
      <c s="7" r="X121"/>
    </row>
    <row r="122">
      <c s="7" r="A122">
        <v>119.0</v>
      </c>
      <c t="s" s="7" r="B122">
        <v>812</v>
      </c>
      <c t="s" s="8" r="C122">
        <v>813</v>
      </c>
      <c t="s" s="9" r="D122">
        <v>814</v>
      </c>
      <c t="str" s="7" r="E122">
        <f>2014-YEAR(D122)</f>
        <v>70</v>
      </c>
      <c t="s" s="7" r="F122">
        <v>815</v>
      </c>
      <c t="s" s="7" r="G122">
        <v>816</v>
      </c>
      <c s="7" r="H122">
        <v>3.0</v>
      </c>
      <c s="11" r="I122"/>
      <c s="7" r="J122"/>
      <c s="7" r="K122"/>
      <c s="7" r="L122"/>
      <c s="7" r="M122"/>
      <c s="7" r="N122"/>
      <c s="7" r="O122"/>
      <c s="7" r="P122"/>
      <c s="7" r="Q122"/>
      <c s="7" r="R122"/>
      <c s="7" r="S122"/>
      <c s="7" r="T122"/>
      <c s="7" r="U122"/>
      <c s="7" r="V122"/>
      <c s="7" r="W122"/>
      <c s="7" r="X122"/>
    </row>
    <row r="123">
      <c s="7" r="A123">
        <v>120.0</v>
      </c>
      <c t="s" s="7" r="B123">
        <v>817</v>
      </c>
      <c t="s" s="8" r="C123">
        <v>818</v>
      </c>
      <c t="s" s="9" r="D123">
        <v>819</v>
      </c>
      <c t="str" s="7" r="E123">
        <f>2014-YEAR(D123)</f>
        <v>72</v>
      </c>
      <c t="s" s="7" r="F123">
        <v>820</v>
      </c>
      <c t="s" s="7" r="G123">
        <v>821</v>
      </c>
      <c s="7" r="H123">
        <v>7.0</v>
      </c>
      <c s="11" r="I123"/>
      <c s="7" r="J123"/>
      <c s="7" r="K123"/>
      <c s="7" r="L123"/>
      <c s="7" r="M123"/>
      <c s="7" r="N123"/>
      <c s="7" r="O123"/>
      <c s="7" r="P123"/>
      <c s="7" r="Q123"/>
      <c s="7" r="R123"/>
      <c s="7" r="S123"/>
      <c s="7" r="T123"/>
      <c s="7" r="U123"/>
      <c s="7" r="V123"/>
      <c s="7" r="W123"/>
      <c s="7" r="X123"/>
    </row>
    <row r="124">
      <c s="7" r="A124">
        <v>121.0</v>
      </c>
      <c t="s" s="7" r="B124">
        <v>822</v>
      </c>
      <c t="s" s="8" r="C124">
        <v>823</v>
      </c>
      <c t="s" s="9" r="D124">
        <v>824</v>
      </c>
      <c t="str" s="7" r="E124">
        <f>2014-YEAR(D124)</f>
        <v>48</v>
      </c>
      <c t="s" s="7" r="F124">
        <v>825</v>
      </c>
      <c t="s" s="7" r="G124">
        <v>826</v>
      </c>
      <c s="7" r="H124">
        <v>7.0</v>
      </c>
      <c s="11" r="I124"/>
      <c s="7" r="J124"/>
      <c s="7" r="K124"/>
      <c s="7" r="L124"/>
      <c s="7" r="M124"/>
      <c s="7" r="N124"/>
      <c s="7" r="O124"/>
      <c s="7" r="P124"/>
      <c s="7" r="Q124"/>
      <c s="7" r="R124"/>
      <c s="7" r="S124"/>
      <c s="7" r="T124"/>
      <c s="7" r="U124"/>
      <c s="7" r="V124"/>
      <c s="7" r="W124"/>
      <c s="7" r="X124"/>
    </row>
    <row r="125">
      <c s="7" r="A125">
        <v>122.0</v>
      </c>
      <c t="s" s="7" r="B125">
        <v>827</v>
      </c>
      <c t="s" s="8" r="C125">
        <v>828</v>
      </c>
      <c t="s" s="9" r="D125">
        <v>829</v>
      </c>
      <c t="str" s="7" r="E125">
        <f>2014-YEAR(D125)</f>
        <v>64</v>
      </c>
      <c t="s" s="7" r="F125">
        <v>830</v>
      </c>
      <c t="s" s="7" r="G125">
        <v>831</v>
      </c>
      <c s="7" r="H125">
        <v>3.0</v>
      </c>
      <c s="11" r="I125"/>
      <c s="7" r="J125"/>
      <c s="7" r="K125"/>
      <c s="7" r="L125"/>
      <c s="7" r="M125"/>
      <c s="7" r="N125"/>
      <c s="7" r="O125"/>
      <c s="7" r="P125"/>
      <c s="7" r="Q125"/>
      <c s="7" r="R125"/>
      <c s="7" r="S125"/>
      <c s="7" r="T125"/>
      <c s="7" r="U125"/>
      <c s="7" r="V125"/>
      <c s="7" r="W125"/>
      <c s="7" r="X125"/>
    </row>
    <row r="126">
      <c s="7" r="A126">
        <v>123.0</v>
      </c>
      <c t="s" s="7" r="B126">
        <v>832</v>
      </c>
      <c t="s" s="8" r="C126">
        <v>833</v>
      </c>
      <c t="s" s="9" r="D126">
        <v>834</v>
      </c>
      <c t="str" s="7" r="E126">
        <f>2014-YEAR(D126)</f>
        <v>50</v>
      </c>
      <c t="s" s="7" r="F126">
        <v>835</v>
      </c>
      <c t="s" s="7" r="G126">
        <v>836</v>
      </c>
      <c s="7" r="H126">
        <v>3.0</v>
      </c>
      <c s="11" r="I126"/>
      <c s="7" r="J126"/>
      <c s="7" r="K126"/>
      <c s="7" r="L126"/>
      <c s="7" r="M126"/>
      <c s="7" r="N126"/>
      <c s="7" r="O126"/>
      <c s="7" r="P126"/>
      <c s="7" r="Q126"/>
      <c s="7" r="R126"/>
      <c s="7" r="S126"/>
      <c s="7" r="T126"/>
      <c s="7" r="U126"/>
      <c s="7" r="V126"/>
      <c s="7" r="W126"/>
      <c s="7" r="X126"/>
    </row>
    <row r="127">
      <c s="7" r="A127">
        <v>124.0</v>
      </c>
      <c t="s" s="7" r="B127">
        <v>837</v>
      </c>
      <c t="s" s="8" r="C127">
        <v>838</v>
      </c>
      <c t="s" s="9" r="D127">
        <v>839</v>
      </c>
      <c t="str" s="7" r="E127">
        <f>2014-YEAR(D127)</f>
        <v>70</v>
      </c>
      <c t="s" s="7" r="F127">
        <v>840</v>
      </c>
      <c t="s" s="7" r="G127">
        <v>841</v>
      </c>
      <c s="7" r="H127">
        <v>3.0</v>
      </c>
      <c s="11" r="I127"/>
      <c s="7" r="J127"/>
      <c s="7" r="K127"/>
      <c s="7" r="L127"/>
      <c s="7" r="M127"/>
      <c s="7" r="N127"/>
      <c s="7" r="O127"/>
      <c s="7" r="P127"/>
      <c s="7" r="Q127"/>
      <c s="7" r="R127"/>
      <c s="7" r="S127"/>
      <c s="7" r="T127"/>
      <c s="7" r="U127"/>
      <c s="7" r="V127"/>
      <c s="7" r="W127"/>
      <c s="7" r="X127"/>
    </row>
    <row r="128">
      <c s="7" r="A128">
        <v>125.0</v>
      </c>
      <c t="s" s="7" r="B128">
        <v>842</v>
      </c>
      <c t="s" s="8" r="C128">
        <v>843</v>
      </c>
      <c t="s" s="9" r="D128">
        <v>844</v>
      </c>
      <c t="str" s="7" r="E128">
        <f>2014-YEAR(D128)</f>
        <v>56</v>
      </c>
      <c t="s" s="7" r="F128">
        <v>845</v>
      </c>
      <c t="s" s="7" r="G128">
        <v>846</v>
      </c>
      <c s="7" r="H128">
        <v>8.0</v>
      </c>
      <c s="11" r="I128"/>
      <c s="7" r="J128"/>
      <c s="7" r="K128"/>
      <c s="7" r="L128"/>
      <c s="7" r="M128"/>
      <c s="7" r="N128"/>
      <c s="7" r="O128"/>
      <c s="7" r="P128"/>
      <c s="7" r="Q128"/>
      <c s="7" r="R128"/>
      <c s="7" r="S128"/>
      <c s="7" r="T128"/>
      <c s="7" r="U128"/>
      <c s="7" r="V128"/>
      <c s="7" r="W128"/>
      <c s="7" r="X128"/>
    </row>
    <row r="129">
      <c s="7" r="A129">
        <v>126.0</v>
      </c>
      <c t="s" s="7" r="B129">
        <v>847</v>
      </c>
      <c t="s" s="8" r="C129">
        <v>848</v>
      </c>
      <c t="s" s="9" r="D129">
        <v>849</v>
      </c>
      <c t="str" s="7" r="E129">
        <f>2014-YEAR(D129)</f>
        <v>48</v>
      </c>
      <c t="s" s="7" r="F129">
        <v>850</v>
      </c>
      <c t="s" s="7" r="G129">
        <v>851</v>
      </c>
      <c s="7" r="H129">
        <v>3.0</v>
      </c>
      <c s="11" r="I129"/>
      <c s="7" r="J129"/>
      <c s="7" r="K129"/>
      <c s="7" r="L129"/>
      <c s="7" r="M129"/>
      <c s="7" r="N129"/>
      <c s="7" r="O129"/>
      <c s="7" r="P129"/>
      <c s="7" r="Q129"/>
      <c s="7" r="R129"/>
      <c s="7" r="S129"/>
      <c s="7" r="T129"/>
      <c s="7" r="U129"/>
      <c s="7" r="V129"/>
      <c s="7" r="W129"/>
      <c s="7" r="X129"/>
    </row>
    <row r="130">
      <c s="7" r="A130">
        <v>127.0</v>
      </c>
      <c t="s" s="7" r="B130">
        <v>852</v>
      </c>
      <c t="s" s="8" r="C130">
        <v>853</v>
      </c>
      <c t="s" s="9" r="D130">
        <v>854</v>
      </c>
      <c t="str" s="7" r="E130">
        <f>2014-YEAR(D130)</f>
        <v>66</v>
      </c>
      <c t="s" s="7" r="F130">
        <v>855</v>
      </c>
      <c t="s" s="7" r="G130">
        <v>856</v>
      </c>
      <c s="7" r="H130">
        <v>3.0</v>
      </c>
      <c s="11" r="I130"/>
      <c s="7" r="J130"/>
      <c s="7" r="K130"/>
      <c s="7" r="L130"/>
      <c s="7" r="M130"/>
      <c s="7" r="N130"/>
      <c s="7" r="O130"/>
      <c s="7" r="P130"/>
      <c s="7" r="Q130"/>
      <c s="7" r="R130"/>
      <c s="7" r="S130"/>
      <c s="7" r="T130"/>
      <c s="7" r="U130"/>
      <c s="7" r="V130"/>
      <c s="7" r="W130"/>
      <c s="7" r="X130"/>
    </row>
    <row r="131">
      <c s="7" r="A131">
        <v>128.0</v>
      </c>
      <c t="s" s="7" r="B131">
        <v>857</v>
      </c>
      <c t="s" s="8" r="C131">
        <v>858</v>
      </c>
      <c s="9" r="D131">
        <v>27329.0</v>
      </c>
      <c t="str" s="7" r="E131">
        <f>2014-YEAR(D131)</f>
        <v>40</v>
      </c>
      <c t="s" s="7" r="F131">
        <v>859</v>
      </c>
      <c t="s" s="7" r="G131">
        <v>860</v>
      </c>
      <c s="7" r="H131">
        <v>3.0</v>
      </c>
      <c s="11" r="I131"/>
      <c s="7" r="J131"/>
      <c s="7" r="K131"/>
      <c s="7" r="L131"/>
      <c s="7" r="M131"/>
      <c s="7" r="N131"/>
      <c s="7" r="O131"/>
      <c s="7" r="P131"/>
      <c s="7" r="Q131"/>
      <c s="7" r="R131"/>
      <c s="7" r="S131"/>
      <c s="7" r="T131"/>
      <c s="7" r="U131"/>
      <c s="7" r="V131"/>
      <c s="7" r="W131"/>
      <c s="7" r="X131"/>
    </row>
    <row r="132">
      <c s="7" r="A132">
        <v>129.0</v>
      </c>
      <c t="s" s="7" r="B132">
        <v>861</v>
      </c>
      <c t="s" s="8" r="C132">
        <v>862</v>
      </c>
      <c s="9" r="D132">
        <v>27470.0</v>
      </c>
      <c t="str" s="7" r="E132">
        <f>2014-YEAR(D132)</f>
        <v>39</v>
      </c>
      <c t="s" s="7" r="F132">
        <v>863</v>
      </c>
      <c t="s" s="7" r="G132">
        <v>864</v>
      </c>
      <c s="7" r="H132">
        <v>3.0</v>
      </c>
      <c s="11" r="I132"/>
      <c s="7" r="J132"/>
      <c s="7" r="K132"/>
      <c s="7" r="L132"/>
      <c s="7" r="M132"/>
      <c s="7" r="N132"/>
      <c s="7" r="O132"/>
      <c s="7" r="P132"/>
      <c s="7" r="Q132"/>
      <c s="7" r="R132"/>
      <c s="7" r="S132"/>
      <c s="7" r="T132"/>
      <c s="7" r="U132"/>
      <c s="7" r="V132"/>
      <c s="7" r="W132"/>
      <c s="7" r="X132"/>
    </row>
    <row r="133">
      <c s="7" r="A133">
        <v>130.0</v>
      </c>
      <c t="s" s="7" r="B133">
        <v>865</v>
      </c>
      <c t="s" s="8" r="C133">
        <v>866</v>
      </c>
      <c t="s" s="9" r="D133">
        <v>867</v>
      </c>
      <c t="str" s="7" r="E133">
        <f>2014-YEAR(D133)</f>
        <v>63</v>
      </c>
      <c t="s" s="7" r="F133">
        <v>868</v>
      </c>
      <c t="s" s="7" r="G133">
        <v>869</v>
      </c>
      <c s="7" r="H133">
        <v>2.0</v>
      </c>
      <c s="11" r="I133"/>
      <c s="7" r="J133"/>
      <c s="7" r="K133"/>
      <c s="7" r="L133"/>
      <c s="7" r="M133"/>
      <c s="7" r="N133"/>
      <c s="7" r="O133"/>
      <c s="7" r="P133"/>
      <c s="7" r="Q133"/>
      <c s="7" r="R133"/>
      <c s="7" r="S133"/>
      <c s="7" r="T133"/>
      <c s="7" r="U133"/>
      <c s="7" r="V133"/>
      <c s="7" r="W133"/>
      <c s="7" r="X133"/>
    </row>
    <row r="134">
      <c s="7" r="A134">
        <v>131.0</v>
      </c>
      <c t="s" s="7" r="B134">
        <v>870</v>
      </c>
      <c t="s" s="8" r="C134">
        <v>871</v>
      </c>
      <c t="s" s="9" r="D134">
        <v>872</v>
      </c>
      <c t="str" s="7" r="E134">
        <f>2014-YEAR(D134)</f>
        <v>59</v>
      </c>
      <c t="s" s="7" r="F134">
        <v>873</v>
      </c>
      <c t="s" s="7" r="G134">
        <v>874</v>
      </c>
      <c s="7" r="H134">
        <v>3.0</v>
      </c>
      <c s="11" r="I134"/>
      <c s="7" r="J134"/>
      <c s="7" r="K134"/>
      <c s="7" r="L134"/>
      <c s="7" r="M134"/>
      <c s="7" r="N134"/>
      <c s="7" r="O134"/>
      <c s="7" r="P134"/>
      <c s="7" r="Q134"/>
      <c s="7" r="R134"/>
      <c s="7" r="S134"/>
      <c s="7" r="T134"/>
      <c s="7" r="U134"/>
      <c s="7" r="V134"/>
      <c s="7" r="W134"/>
      <c s="7" r="X134"/>
    </row>
    <row r="135">
      <c s="7" r="A135">
        <v>132.0</v>
      </c>
      <c t="s" s="7" r="B135">
        <v>875</v>
      </c>
      <c t="s" s="8" r="C135">
        <v>876</v>
      </c>
      <c t="s" s="9" r="D135">
        <v>877</v>
      </c>
      <c t="str" s="7" r="E135">
        <f>2014-YEAR(D135)</f>
        <v>47</v>
      </c>
      <c t="s" s="7" r="F135">
        <v>878</v>
      </c>
      <c t="s" s="7" r="G135">
        <v>879</v>
      </c>
      <c s="7" r="H135">
        <v>3.0</v>
      </c>
      <c s="11" r="I135"/>
      <c s="7" r="J135"/>
      <c s="7" r="K135"/>
      <c s="7" r="L135"/>
      <c s="7" r="M135"/>
      <c s="7" r="N135"/>
      <c s="7" r="O135"/>
      <c s="7" r="P135"/>
      <c s="7" r="Q135"/>
      <c s="7" r="R135"/>
      <c s="7" r="S135"/>
      <c s="7" r="T135"/>
      <c s="7" r="U135"/>
      <c s="7" r="V135"/>
      <c s="7" r="W135"/>
      <c s="7" r="X135"/>
    </row>
    <row r="136">
      <c s="7" r="A136">
        <v>133.0</v>
      </c>
      <c t="s" s="7" r="B136">
        <v>880</v>
      </c>
      <c t="s" s="8" r="C136">
        <v>881</v>
      </c>
      <c t="s" s="9" r="D136">
        <v>882</v>
      </c>
      <c t="str" s="7" r="E136">
        <f>2014-YEAR(D136)</f>
        <v>49</v>
      </c>
      <c t="s" s="7" r="F136">
        <v>883</v>
      </c>
      <c t="s" s="7" r="G136">
        <v>884</v>
      </c>
      <c s="7" r="H136">
        <v>3.0</v>
      </c>
      <c s="11" r="I136"/>
      <c s="7" r="J136"/>
      <c s="7" r="K136"/>
      <c s="7" r="L136"/>
      <c s="7" r="M136"/>
      <c s="7" r="N136"/>
      <c s="7" r="O136"/>
      <c s="7" r="P136"/>
      <c s="7" r="Q136"/>
      <c s="7" r="R136"/>
      <c s="7" r="S136"/>
      <c s="7" r="T136"/>
      <c s="7" r="U136"/>
      <c s="7" r="V136"/>
      <c s="7" r="W136"/>
      <c s="7" r="X136"/>
    </row>
    <row r="137">
      <c s="7" r="A137">
        <v>134.0</v>
      </c>
      <c t="s" s="7" r="B137">
        <v>885</v>
      </c>
      <c t="s" s="8" r="C137">
        <v>886</v>
      </c>
      <c t="s" s="9" r="D137">
        <v>887</v>
      </c>
      <c t="str" s="7" r="E137">
        <f>2014-YEAR(D137)</f>
        <v>66</v>
      </c>
      <c t="s" s="7" r="F137">
        <v>888</v>
      </c>
      <c t="s" s="7" r="G137">
        <v>889</v>
      </c>
      <c s="7" r="H137">
        <v>3.0</v>
      </c>
      <c s="11" r="I137"/>
      <c s="7" r="J137"/>
      <c s="7" r="K137"/>
      <c s="7" r="L137"/>
      <c s="7" r="M137"/>
      <c s="7" r="N137"/>
      <c s="7" r="O137"/>
      <c s="7" r="P137"/>
      <c s="7" r="Q137"/>
      <c s="7" r="R137"/>
      <c s="7" r="S137"/>
      <c s="7" r="T137"/>
      <c s="7" r="U137"/>
      <c s="7" r="V137"/>
      <c s="7" r="W137"/>
      <c s="7" r="X137"/>
    </row>
    <row r="138">
      <c s="7" r="A138">
        <v>135.0</v>
      </c>
      <c t="s" s="7" r="B138">
        <v>890</v>
      </c>
      <c t="s" s="8" r="C138">
        <v>891</v>
      </c>
      <c t="s" s="9" r="D138">
        <v>892</v>
      </c>
      <c t="str" s="7" r="E138">
        <f>2014-YEAR(D138)</f>
        <v>60</v>
      </c>
      <c t="s" s="7" r="F138">
        <v>893</v>
      </c>
      <c t="s" s="7" r="G138">
        <v>894</v>
      </c>
      <c s="7" r="H138">
        <v>3.0</v>
      </c>
      <c s="11" r="I138"/>
      <c s="7" r="J138"/>
      <c s="7" r="K138"/>
      <c s="7" r="L138"/>
      <c s="7" r="M138"/>
      <c s="7" r="N138"/>
      <c s="7" r="O138"/>
      <c s="7" r="P138"/>
      <c s="7" r="Q138"/>
      <c s="7" r="R138"/>
      <c s="7" r="S138"/>
      <c s="7" r="T138"/>
      <c s="7" r="U138"/>
      <c s="7" r="V138"/>
      <c s="7" r="W138"/>
      <c s="7" r="X138"/>
    </row>
    <row r="139">
      <c s="7" r="A139">
        <v>136.0</v>
      </c>
      <c t="s" s="7" r="B139">
        <v>895</v>
      </c>
      <c t="s" s="8" r="C139">
        <v>896</v>
      </c>
      <c t="s" s="9" r="D139">
        <v>897</v>
      </c>
      <c t="str" s="7" r="E139">
        <f>2014-YEAR(D139)</f>
        <v>66</v>
      </c>
      <c t="s" s="7" r="F139">
        <v>898</v>
      </c>
      <c t="s" s="7" r="G139">
        <v>899</v>
      </c>
      <c s="7" r="H139">
        <v>7.0</v>
      </c>
      <c s="11" r="I139"/>
      <c s="7" r="J139"/>
      <c s="7" r="K139"/>
      <c s="7" r="L139"/>
      <c s="7" r="M139"/>
      <c s="7" r="N139"/>
      <c s="7" r="O139"/>
      <c s="7" r="P139"/>
      <c s="7" r="Q139"/>
      <c s="7" r="R139"/>
      <c s="7" r="S139"/>
      <c s="7" r="T139"/>
      <c s="7" r="U139"/>
      <c s="7" r="V139"/>
      <c s="7" r="W139"/>
      <c s="7" r="X139"/>
    </row>
    <row r="140">
      <c s="7" r="A140">
        <v>137.0</v>
      </c>
      <c t="s" s="7" r="B140">
        <v>900</v>
      </c>
      <c t="s" s="8" r="C140">
        <v>901</v>
      </c>
      <c t="s" s="9" r="D140">
        <v>902</v>
      </c>
      <c t="str" s="7" r="E140">
        <f>2014-YEAR(D140)</f>
        <v>53</v>
      </c>
      <c t="s" s="7" r="F140">
        <v>903</v>
      </c>
      <c t="s" s="7" r="G140">
        <v>904</v>
      </c>
      <c s="7" r="H140">
        <v>3.0</v>
      </c>
      <c s="11" r="I140"/>
      <c s="7" r="J140"/>
      <c s="7" r="K140"/>
      <c s="7" r="L140"/>
      <c s="7" r="M140"/>
      <c s="7" r="N140"/>
      <c s="7" r="O140"/>
      <c s="7" r="P140"/>
      <c s="7" r="Q140"/>
      <c s="7" r="R140"/>
      <c s="7" r="S140"/>
      <c s="7" r="T140"/>
      <c s="7" r="U140"/>
      <c s="7" r="V140"/>
      <c s="7" r="W140"/>
      <c s="7" r="X140"/>
    </row>
    <row r="141">
      <c s="7" r="A141">
        <v>138.0</v>
      </c>
      <c t="s" s="7" r="B141">
        <v>905</v>
      </c>
      <c t="s" s="8" r="C141">
        <v>906</v>
      </c>
      <c t="s" s="9" r="D141">
        <v>907</v>
      </c>
      <c t="str" s="7" r="E141">
        <f>2014-YEAR(D141)</f>
        <v>66</v>
      </c>
      <c t="s" s="7" r="F141">
        <v>908</v>
      </c>
      <c t="s" s="7" r="G141">
        <v>909</v>
      </c>
      <c s="7" r="H141">
        <v>3.0</v>
      </c>
      <c s="11" r="I141"/>
      <c s="7" r="J141"/>
      <c s="7" r="K141"/>
      <c s="7" r="L141"/>
      <c s="7" r="M141"/>
      <c s="7" r="N141"/>
      <c s="7" r="O141"/>
      <c s="7" r="P141"/>
      <c s="7" r="Q141"/>
      <c s="7" r="R141"/>
      <c s="7" r="S141"/>
      <c s="7" r="T141"/>
      <c s="7" r="U141"/>
      <c s="7" r="V141"/>
      <c s="7" r="W141"/>
      <c s="7" r="X141"/>
    </row>
    <row r="142">
      <c s="7" r="A142">
        <v>139.0</v>
      </c>
      <c t="s" s="7" r="B142">
        <v>910</v>
      </c>
      <c t="s" s="8" r="C142">
        <v>911</v>
      </c>
      <c t="s" s="9" r="D142">
        <v>912</v>
      </c>
      <c t="str" s="7" r="E142">
        <f>2014-YEAR(D142)</f>
        <v>50</v>
      </c>
      <c t="s" s="7" r="F142">
        <v>913</v>
      </c>
      <c t="s" s="7" r="G142">
        <v>914</v>
      </c>
      <c s="7" r="H142">
        <v>3.0</v>
      </c>
      <c s="11" r="I142"/>
      <c s="7" r="J142"/>
      <c s="7" r="K142"/>
      <c s="7" r="L142"/>
      <c s="7" r="M142"/>
      <c s="7" r="N142"/>
      <c s="7" r="O142"/>
      <c s="7" r="P142"/>
      <c s="7" r="Q142"/>
      <c s="7" r="R142"/>
      <c s="7" r="S142"/>
      <c s="7" r="T142"/>
      <c s="7" r="U142"/>
      <c s="7" r="V142"/>
      <c s="7" r="W142"/>
      <c s="7" r="X142"/>
    </row>
    <row r="143">
      <c s="7" r="A143">
        <v>140.0</v>
      </c>
      <c t="s" s="7" r="B143">
        <v>915</v>
      </c>
      <c t="s" s="8" r="C143">
        <v>916</v>
      </c>
      <c t="s" s="9" r="D143">
        <v>917</v>
      </c>
      <c t="str" s="7" r="E143">
        <f>2014-YEAR(D143)</f>
        <v>48</v>
      </c>
      <c t="s" s="7" r="F143">
        <v>918</v>
      </c>
      <c t="s" s="7" r="G143">
        <v>919</v>
      </c>
      <c s="7" r="H143">
        <v>3.0</v>
      </c>
      <c s="11" r="I143"/>
      <c s="7" r="J143"/>
      <c s="7" r="K143"/>
      <c s="7" r="L143"/>
      <c s="7" r="M143"/>
      <c s="7" r="N143"/>
      <c s="7" r="O143"/>
      <c s="7" r="P143"/>
      <c s="7" r="Q143"/>
      <c s="7" r="R143"/>
      <c s="7" r="S143"/>
      <c s="7" r="T143"/>
      <c s="7" r="U143"/>
      <c s="7" r="V143"/>
      <c s="7" r="W143"/>
      <c s="7" r="X143"/>
    </row>
    <row r="144">
      <c s="7" r="A144">
        <v>141.0</v>
      </c>
      <c t="s" s="7" r="B144">
        <v>920</v>
      </c>
      <c t="s" s="8" r="C144">
        <v>921</v>
      </c>
      <c t="s" s="9" r="D144">
        <v>922</v>
      </c>
      <c t="str" s="7" r="E144">
        <f>2014-YEAR(D144)</f>
        <v>56</v>
      </c>
      <c t="s" s="7" r="F144">
        <v>923</v>
      </c>
      <c t="s" s="7" r="G144">
        <v>924</v>
      </c>
      <c s="7" r="H144">
        <v>3.0</v>
      </c>
      <c s="11" r="I144"/>
      <c s="7" r="J144"/>
      <c s="7" r="K144"/>
      <c s="7" r="L144"/>
      <c s="7" r="M144"/>
      <c s="7" r="N144"/>
      <c s="7" r="O144"/>
      <c s="7" r="P144"/>
      <c s="7" r="Q144"/>
      <c s="7" r="R144"/>
      <c s="7" r="S144"/>
      <c s="7" r="T144"/>
      <c s="7" r="U144"/>
      <c s="7" r="V144"/>
      <c s="7" r="W144"/>
      <c s="7" r="X144"/>
    </row>
    <row r="145">
      <c s="7" r="A145">
        <v>142.0</v>
      </c>
      <c t="s" s="7" r="B145">
        <v>925</v>
      </c>
      <c t="s" s="8" r="C145">
        <v>926</v>
      </c>
      <c s="9" r="D145">
        <v>25701.0</v>
      </c>
      <c t="str" s="7" r="E145">
        <f>2014-YEAR(D145)</f>
        <v>44</v>
      </c>
      <c t="s" s="7" r="F145">
        <v>927</v>
      </c>
      <c t="s" s="7" r="G145">
        <v>928</v>
      </c>
      <c s="7" r="H145">
        <v>4.0</v>
      </c>
      <c s="11" r="I145"/>
      <c s="7" r="J145"/>
      <c s="7" r="K145"/>
      <c s="7" r="L145"/>
      <c s="7" r="M145"/>
      <c s="7" r="N145"/>
      <c s="7" r="O145"/>
      <c s="7" r="P145"/>
      <c s="7" r="Q145"/>
      <c s="7" r="R145"/>
      <c s="7" r="S145"/>
      <c s="7" r="T145"/>
      <c s="7" r="U145"/>
      <c s="7" r="V145"/>
      <c s="7" r="W145"/>
      <c s="7" r="X145"/>
    </row>
    <row r="146">
      <c s="7" r="A146">
        <v>143.0</v>
      </c>
      <c t="s" s="7" r="B146">
        <v>929</v>
      </c>
      <c t="s" s="8" r="C146">
        <v>930</v>
      </c>
      <c t="s" s="9" r="D146">
        <v>931</v>
      </c>
      <c t="str" s="7" r="E146">
        <f>2014-YEAR(D146)</f>
        <v>47</v>
      </c>
      <c t="s" s="7" r="F146">
        <v>932</v>
      </c>
      <c t="s" s="7" r="G146">
        <v>933</v>
      </c>
      <c s="7" r="H146">
        <v>3.0</v>
      </c>
      <c s="11" r="I146"/>
      <c s="7" r="J146"/>
      <c s="7" r="K146"/>
      <c s="7" r="L146"/>
      <c s="7" r="M146"/>
      <c s="7" r="N146"/>
      <c s="7" r="O146"/>
      <c s="7" r="P146"/>
      <c s="7" r="Q146"/>
      <c s="7" r="R146"/>
      <c s="7" r="S146"/>
      <c s="7" r="T146"/>
      <c s="7" r="U146"/>
      <c s="7" r="V146"/>
      <c s="7" r="W146"/>
      <c s="7" r="X146"/>
    </row>
    <row r="147">
      <c s="7" r="A147">
        <v>144.0</v>
      </c>
      <c t="s" s="7" r="B147">
        <v>934</v>
      </c>
      <c t="s" s="8" r="C147">
        <v>935</v>
      </c>
      <c t="s" s="9" r="D147">
        <v>936</v>
      </c>
      <c t="str" s="7" r="E147">
        <f>2014-YEAR(D147)</f>
        <v>51</v>
      </c>
      <c t="s" s="7" r="F147">
        <v>937</v>
      </c>
      <c t="s" s="7" r="G147">
        <v>938</v>
      </c>
      <c s="7" r="H147">
        <v>3.0</v>
      </c>
      <c s="11" r="I147"/>
      <c s="7" r="J147"/>
      <c s="7" r="K147"/>
      <c s="7" r="L147"/>
      <c s="7" r="M147"/>
      <c s="7" r="N147"/>
      <c s="7" r="O147"/>
      <c s="7" r="P147"/>
      <c s="7" r="Q147"/>
      <c s="7" r="R147"/>
      <c s="7" r="S147"/>
      <c s="7" r="T147"/>
      <c s="7" r="U147"/>
      <c s="7" r="V147"/>
      <c s="7" r="W147"/>
      <c s="7" r="X147"/>
    </row>
    <row r="148">
      <c s="7" r="A148">
        <v>145.0</v>
      </c>
      <c t="s" s="7" r="B148">
        <v>939</v>
      </c>
      <c t="s" s="8" r="C148">
        <v>940</v>
      </c>
      <c t="s" s="9" r="D148">
        <v>941</v>
      </c>
      <c t="str" s="7" r="E148">
        <f>2014-YEAR(D148)</f>
        <v>61</v>
      </c>
      <c t="s" s="7" r="F148">
        <v>942</v>
      </c>
      <c t="s" s="7" r="G148">
        <v>943</v>
      </c>
      <c s="7" r="H148">
        <v>7.0</v>
      </c>
      <c s="11" r="I148"/>
      <c s="7" r="J148"/>
      <c s="7" r="K148"/>
      <c s="7" r="L148"/>
      <c s="7" r="M148"/>
      <c s="7" r="N148"/>
      <c s="7" r="O148"/>
      <c s="7" r="P148"/>
      <c s="7" r="Q148"/>
      <c s="7" r="R148"/>
      <c s="7" r="S148"/>
      <c s="7" r="T148"/>
      <c s="7" r="U148"/>
      <c s="7" r="V148"/>
      <c s="7" r="W148"/>
      <c s="7" r="X148"/>
    </row>
    <row r="149">
      <c s="7" r="A149">
        <v>146.0</v>
      </c>
      <c t="s" s="7" r="B149">
        <v>944</v>
      </c>
      <c t="s" s="8" r="C149">
        <v>945</v>
      </c>
      <c t="s" s="9" r="D149">
        <v>946</v>
      </c>
      <c t="str" s="7" r="E149">
        <f>2014-YEAR(D149)</f>
        <v>62</v>
      </c>
      <c t="s" s="7" r="F149">
        <v>947</v>
      </c>
      <c t="s" s="7" r="G149">
        <v>948</v>
      </c>
      <c s="7" r="H149">
        <v>3.0</v>
      </c>
      <c s="11" r="I149"/>
      <c s="7" r="J149"/>
      <c s="7" r="K149"/>
      <c s="7" r="L149"/>
      <c s="7" r="M149"/>
      <c s="7" r="N149"/>
      <c s="7" r="O149"/>
      <c s="7" r="P149"/>
      <c s="7" r="Q149"/>
      <c s="7" r="R149"/>
      <c s="7" r="S149"/>
      <c s="7" r="T149"/>
      <c s="7" r="U149"/>
      <c s="7" r="V149"/>
      <c s="7" r="W149"/>
      <c s="7" r="X149"/>
    </row>
    <row r="150">
      <c s="7" r="A150">
        <v>147.0</v>
      </c>
      <c t="s" s="7" r="B150">
        <v>949</v>
      </c>
      <c t="s" s="8" r="C150">
        <v>950</v>
      </c>
      <c s="9" r="D150">
        <v>26843.0</v>
      </c>
      <c t="str" s="7" r="E150">
        <f>2014-YEAR(D150)</f>
        <v>41</v>
      </c>
      <c t="s" s="7" r="F150">
        <v>951</v>
      </c>
      <c t="s" s="7" r="G150">
        <v>952</v>
      </c>
      <c s="7" r="H150">
        <v>3.0</v>
      </c>
      <c s="11" r="I150"/>
      <c s="7" r="J150"/>
      <c s="7" r="K150"/>
      <c s="7" r="L150"/>
      <c s="7" r="M150"/>
      <c s="7" r="N150"/>
      <c s="7" r="O150"/>
      <c s="7" r="P150"/>
      <c s="7" r="Q150"/>
      <c s="7" r="R150"/>
      <c s="7" r="S150"/>
      <c s="7" r="T150"/>
      <c s="7" r="U150"/>
      <c s="7" r="V150"/>
      <c s="7" r="W150"/>
      <c s="7" r="X150"/>
    </row>
    <row r="151">
      <c s="7" r="A151">
        <v>148.0</v>
      </c>
      <c t="s" s="7" r="B151">
        <v>953</v>
      </c>
      <c t="s" s="8" r="C151">
        <v>954</v>
      </c>
      <c t="s" s="9" r="D151">
        <v>955</v>
      </c>
      <c t="str" s="7" r="E151">
        <f>2014-YEAR(D151)</f>
        <v>69</v>
      </c>
      <c t="s" s="7" r="F151">
        <v>956</v>
      </c>
      <c t="s" s="7" r="G151">
        <v>957</v>
      </c>
      <c s="7" r="H151">
        <v>7.0</v>
      </c>
      <c s="11" r="I151"/>
      <c s="7" r="J151"/>
      <c s="7" r="K151"/>
      <c s="7" r="L151"/>
      <c s="7" r="M151"/>
      <c s="7" r="N151"/>
      <c s="7" r="O151"/>
      <c s="7" r="P151"/>
      <c s="7" r="Q151"/>
      <c s="7" r="R151"/>
      <c s="7" r="S151"/>
      <c s="7" r="T151"/>
      <c s="7" r="U151"/>
      <c s="7" r="V151"/>
      <c s="7" r="W151"/>
      <c s="7" r="X151"/>
    </row>
    <row r="152">
      <c s="7" r="A152">
        <v>149.0</v>
      </c>
      <c t="s" s="7" r="B152">
        <v>958</v>
      </c>
      <c t="s" s="8" r="C152">
        <v>959</v>
      </c>
      <c t="s" s="9" r="D152">
        <v>960</v>
      </c>
      <c t="str" s="7" r="E152">
        <f>2014-YEAR(D152)</f>
        <v>74</v>
      </c>
      <c t="s" s="7" r="F152">
        <v>961</v>
      </c>
      <c t="s" s="7" r="G152">
        <v>962</v>
      </c>
      <c s="7" r="H152">
        <v>3.0</v>
      </c>
      <c s="11" r="I152"/>
      <c s="7" r="J152"/>
      <c s="7" r="K152"/>
      <c s="7" r="L152"/>
      <c s="7" r="M152"/>
      <c s="7" r="N152"/>
      <c s="7" r="O152"/>
      <c s="7" r="P152"/>
      <c s="7" r="Q152"/>
      <c s="7" r="R152"/>
      <c s="7" r="S152"/>
      <c s="7" r="T152"/>
      <c s="7" r="U152"/>
      <c s="7" r="V152"/>
      <c s="7" r="W152"/>
      <c s="7" r="X152"/>
    </row>
    <row r="153">
      <c s="7" r="A153">
        <v>150.0</v>
      </c>
      <c t="s" s="7" r="B153">
        <v>963</v>
      </c>
      <c t="s" s="8" r="C153">
        <v>964</v>
      </c>
      <c t="s" s="9" r="D153">
        <v>965</v>
      </c>
      <c t="str" s="7" r="E153">
        <f>2014-YEAR(D153)</f>
        <v>59</v>
      </c>
      <c t="s" s="7" r="F153">
        <v>966</v>
      </c>
      <c t="s" s="7" r="G153">
        <v>967</v>
      </c>
      <c s="7" r="H153">
        <v>3.0</v>
      </c>
      <c s="11" r="I153"/>
      <c s="7" r="J153"/>
      <c s="7" r="K153"/>
      <c s="7" r="L153"/>
      <c s="7" r="M153"/>
      <c s="7" r="N153"/>
      <c s="7" r="O153"/>
      <c s="7" r="P153"/>
      <c s="7" r="Q153"/>
      <c s="7" r="R153"/>
      <c s="7" r="S153"/>
      <c s="7" r="T153"/>
      <c s="7" r="U153"/>
      <c s="7" r="V153"/>
      <c s="7" r="W153"/>
      <c s="7" r="X153"/>
    </row>
    <row r="154">
      <c s="7" r="A154">
        <v>151.0</v>
      </c>
      <c t="s" s="7" r="B154">
        <v>968</v>
      </c>
      <c t="s" s="8" r="C154">
        <v>969</v>
      </c>
      <c t="s" s="9" r="D154">
        <v>970</v>
      </c>
      <c t="str" s="7" r="E154">
        <f>2014-YEAR(D154)</f>
        <v>70</v>
      </c>
      <c t="s" s="7" r="F154">
        <v>971</v>
      </c>
      <c t="s" s="7" r="G154">
        <v>972</v>
      </c>
      <c s="7" r="H154">
        <v>3.0</v>
      </c>
      <c s="11" r="I154"/>
      <c s="7" r="J154"/>
      <c s="7" r="K154"/>
      <c s="7" r="L154"/>
      <c s="7" r="M154"/>
      <c s="7" r="N154"/>
      <c s="7" r="O154"/>
      <c s="7" r="P154"/>
      <c s="7" r="Q154"/>
      <c s="7" r="R154"/>
      <c s="7" r="S154"/>
      <c s="7" r="T154"/>
      <c s="7" r="U154"/>
      <c s="7" r="V154"/>
      <c s="7" r="W154"/>
      <c s="7" r="X154"/>
    </row>
    <row r="155">
      <c s="7" r="A155">
        <v>152.0</v>
      </c>
      <c t="s" s="7" r="B155">
        <v>973</v>
      </c>
      <c t="s" s="8" r="C155">
        <v>974</v>
      </c>
      <c s="9" r="D155">
        <v>27349.0</v>
      </c>
      <c t="str" s="7" r="E155">
        <f>2014-YEAR(D155)</f>
        <v>40</v>
      </c>
      <c t="s" s="7" r="F155">
        <v>975</v>
      </c>
      <c t="s" s="7" r="G155">
        <v>976</v>
      </c>
      <c s="7" r="H155">
        <v>4.0</v>
      </c>
      <c s="11" r="I155"/>
      <c s="7" r="J155"/>
      <c s="7" r="K155"/>
      <c s="7" r="L155"/>
      <c s="7" r="M155"/>
      <c s="7" r="N155"/>
      <c s="7" r="O155"/>
      <c s="7" r="P155"/>
      <c s="7" r="Q155"/>
      <c s="7" r="R155"/>
      <c s="7" r="S155"/>
      <c s="7" r="T155"/>
      <c s="7" r="U155"/>
      <c s="7" r="V155"/>
      <c s="7" r="W155"/>
      <c s="7" r="X155"/>
    </row>
    <row r="156">
      <c s="7" r="A156">
        <v>153.0</v>
      </c>
      <c t="s" s="7" r="B156">
        <v>977</v>
      </c>
      <c t="s" s="8" r="C156">
        <v>978</v>
      </c>
      <c s="9" r="D156">
        <v>28650.0</v>
      </c>
      <c t="str" s="7" r="E156">
        <f>2014-YEAR(D156)</f>
        <v>36</v>
      </c>
      <c t="s" s="7" r="F156">
        <v>979</v>
      </c>
      <c t="s" s="7" r="G156">
        <v>980</v>
      </c>
      <c s="7" r="H156">
        <v>3.0</v>
      </c>
      <c s="11" r="I156"/>
      <c s="7" r="J156"/>
      <c s="7" r="K156"/>
      <c s="7" r="L156"/>
      <c s="7" r="M156"/>
      <c s="7" r="N156"/>
      <c s="7" r="O156"/>
      <c s="7" r="P156"/>
      <c s="7" r="Q156"/>
      <c s="7" r="R156"/>
      <c s="7" r="S156"/>
      <c s="7" r="T156"/>
      <c s="7" r="U156"/>
      <c s="7" r="V156"/>
      <c s="7" r="W156"/>
      <c s="7" r="X156"/>
    </row>
    <row r="157">
      <c s="7" r="A157">
        <v>154.0</v>
      </c>
      <c t="s" s="7" r="B157">
        <v>981</v>
      </c>
      <c t="s" s="8" r="C157">
        <v>982</v>
      </c>
      <c t="s" s="9" r="D157">
        <v>983</v>
      </c>
      <c t="str" s="7" r="E157">
        <f>2014-YEAR(D157)</f>
        <v>56</v>
      </c>
      <c t="s" s="7" r="F157">
        <v>984</v>
      </c>
      <c t="s" s="7" r="G157">
        <v>985</v>
      </c>
      <c s="7" r="H157">
        <v>3.0</v>
      </c>
      <c s="11" r="I157"/>
      <c s="7" r="J157"/>
      <c s="7" r="K157"/>
      <c s="7" r="L157"/>
      <c s="7" r="M157"/>
      <c s="7" r="N157"/>
      <c s="7" r="O157"/>
      <c s="7" r="P157"/>
      <c s="7" r="Q157"/>
      <c s="7" r="R157"/>
      <c s="7" r="S157"/>
      <c s="7" r="T157"/>
      <c s="7" r="U157"/>
      <c s="7" r="V157"/>
      <c s="7" r="W157"/>
      <c s="7" r="X157"/>
    </row>
    <row r="158">
      <c s="7" r="A158">
        <v>155.0</v>
      </c>
      <c t="s" s="7" r="B158">
        <v>986</v>
      </c>
      <c t="s" s="8" r="C158">
        <v>987</v>
      </c>
      <c t="s" s="9" r="D158">
        <v>988</v>
      </c>
      <c t="str" s="7" r="E158">
        <f>2014-YEAR(D158)</f>
        <v>60</v>
      </c>
      <c t="s" s="7" r="F158">
        <v>989</v>
      </c>
      <c t="s" s="7" r="G158">
        <v>990</v>
      </c>
      <c s="7" r="H158">
        <v>1.0</v>
      </c>
      <c s="11" r="I158"/>
      <c s="7" r="J158"/>
      <c s="7" r="K158"/>
      <c s="7" r="L158"/>
      <c s="7" r="M158"/>
      <c s="7" r="N158"/>
      <c s="7" r="O158"/>
      <c s="7" r="P158"/>
      <c s="7" r="Q158"/>
      <c s="7" r="R158"/>
      <c s="7" r="S158"/>
      <c s="7" r="T158"/>
      <c s="7" r="U158"/>
      <c s="7" r="V158"/>
      <c s="7" r="W158"/>
      <c s="7" r="X158"/>
    </row>
    <row r="159">
      <c s="7" r="A159">
        <v>156.0</v>
      </c>
      <c t="s" s="7" r="B159">
        <v>991</v>
      </c>
      <c t="s" s="8" r="C159">
        <v>992</v>
      </c>
      <c s="9" r="D159">
        <v>30235.0</v>
      </c>
      <c t="str" s="7" r="E159">
        <f>2014-YEAR(D159)</f>
        <v>32</v>
      </c>
      <c t="s" s="7" r="F159">
        <v>993</v>
      </c>
      <c t="s" s="7" r="G159">
        <v>994</v>
      </c>
      <c s="7" r="H159">
        <v>3.0</v>
      </c>
      <c s="11" r="I159"/>
      <c s="7" r="J159"/>
      <c s="7" r="K159"/>
      <c s="7" r="L159"/>
      <c s="7" r="M159"/>
      <c s="7" r="N159"/>
      <c s="7" r="O159"/>
      <c s="7" r="P159"/>
      <c s="7" r="Q159"/>
      <c s="7" r="R159"/>
      <c s="7" r="S159"/>
      <c s="7" r="T159"/>
      <c s="7" r="U159"/>
      <c s="7" r="V159"/>
      <c s="7" r="W159"/>
      <c s="7" r="X159"/>
    </row>
    <row r="160">
      <c s="7" r="A160">
        <v>157.0</v>
      </c>
      <c t="s" s="7" r="B160">
        <v>995</v>
      </c>
      <c t="s" s="8" r="C160">
        <v>996</v>
      </c>
      <c t="s" s="9" r="D160">
        <v>997</v>
      </c>
      <c t="str" s="7" r="E160">
        <f>2014-YEAR(D160)</f>
        <v>63</v>
      </c>
      <c t="s" s="7" r="F160">
        <v>998</v>
      </c>
      <c t="s" s="7" r="G160">
        <v>999</v>
      </c>
      <c s="7" r="H160">
        <v>3.0</v>
      </c>
      <c s="11" r="I160"/>
      <c s="7" r="J160"/>
      <c s="7" r="K160"/>
      <c s="7" r="L160"/>
      <c s="7" r="M160"/>
      <c s="7" r="N160"/>
      <c s="7" r="O160"/>
      <c s="7" r="P160"/>
      <c s="7" r="Q160"/>
      <c s="7" r="R160"/>
      <c s="7" r="S160"/>
      <c s="7" r="T160"/>
      <c s="7" r="U160"/>
      <c s="7" r="V160"/>
      <c s="7" r="W160"/>
      <c s="7" r="X160"/>
    </row>
    <row r="161">
      <c s="7" r="A161">
        <v>158.0</v>
      </c>
      <c t="s" s="7" r="B161">
        <v>1000</v>
      </c>
      <c t="s" s="8" r="C161">
        <v>1001</v>
      </c>
      <c t="s" s="9" r="D161">
        <v>1002</v>
      </c>
      <c t="str" s="7" r="E161">
        <f>2014-YEAR(D161)</f>
        <v>61</v>
      </c>
      <c t="s" s="7" r="F161">
        <v>1003</v>
      </c>
      <c t="s" s="7" r="G161">
        <v>1004</v>
      </c>
      <c s="7" r="H161">
        <v>7.0</v>
      </c>
      <c s="11" r="I161"/>
      <c s="7" r="J161"/>
      <c s="7" r="K161"/>
      <c s="7" r="L161"/>
      <c s="7" r="M161"/>
      <c s="7" r="N161"/>
      <c s="7" r="O161"/>
      <c s="7" r="P161"/>
      <c s="7" r="Q161"/>
      <c s="7" r="R161"/>
      <c s="7" r="S161"/>
      <c s="7" r="T161"/>
      <c s="7" r="U161"/>
      <c s="7" r="V161"/>
      <c s="7" r="W161"/>
      <c s="7" r="X161"/>
    </row>
    <row r="162">
      <c s="7" r="A162">
        <v>159.0</v>
      </c>
      <c t="s" s="7" r="B162">
        <v>1005</v>
      </c>
      <c t="s" s="8" r="C162">
        <v>1006</v>
      </c>
      <c t="s" s="9" r="D162">
        <v>1007</v>
      </c>
      <c t="str" s="7" r="E162">
        <f>2014-YEAR(D162)</f>
        <v>70</v>
      </c>
      <c t="s" s="7" r="F162">
        <v>1008</v>
      </c>
      <c t="s" s="7" r="G162">
        <v>1009</v>
      </c>
      <c s="7" r="H162">
        <v>3.0</v>
      </c>
      <c s="11" r="I162"/>
      <c s="7" r="J162"/>
      <c s="7" r="K162"/>
      <c s="7" r="L162"/>
      <c s="7" r="M162"/>
      <c s="7" r="N162"/>
      <c s="7" r="O162"/>
      <c s="7" r="P162"/>
      <c s="7" r="Q162"/>
      <c s="7" r="R162"/>
      <c s="7" r="S162"/>
      <c s="7" r="T162"/>
      <c s="7" r="U162"/>
      <c s="7" r="V162"/>
      <c s="7" r="W162"/>
      <c s="7" r="X162"/>
    </row>
    <row r="163">
      <c s="7" r="A163">
        <v>160.0</v>
      </c>
      <c t="s" s="7" r="B163">
        <v>1010</v>
      </c>
      <c t="s" s="8" r="C163">
        <v>1011</v>
      </c>
      <c t="s" s="9" r="D163">
        <v>1012</v>
      </c>
      <c t="str" s="7" r="E163">
        <f>2014-YEAR(D163)</f>
        <v>62</v>
      </c>
      <c t="s" s="7" r="F163">
        <v>1013</v>
      </c>
      <c t="s" s="7" r="G163">
        <v>1014</v>
      </c>
      <c s="7" r="H163">
        <v>3.0</v>
      </c>
      <c s="11" r="I163"/>
      <c s="7" r="J163"/>
      <c s="7" r="K163"/>
      <c s="7" r="L163"/>
      <c s="7" r="M163"/>
      <c s="7" r="N163"/>
      <c s="7" r="O163"/>
      <c s="7" r="P163"/>
      <c s="7" r="Q163"/>
      <c s="7" r="R163"/>
      <c s="7" r="S163"/>
      <c s="7" r="T163"/>
      <c s="7" r="U163"/>
      <c s="7" r="V163"/>
      <c s="7" r="W163"/>
      <c s="7" r="X163"/>
    </row>
    <row r="164">
      <c s="7" r="A164">
        <v>161.0</v>
      </c>
      <c t="s" s="7" r="B164">
        <v>1015</v>
      </c>
      <c t="s" s="8" r="C164">
        <v>1016</v>
      </c>
      <c t="s" s="9" r="D164">
        <v>1017</v>
      </c>
      <c t="str" s="7" r="E164">
        <f>2014-YEAR(D164)</f>
        <v>61</v>
      </c>
      <c t="s" s="7" r="F164">
        <v>1018</v>
      </c>
      <c t="s" s="7" r="G164">
        <v>1019</v>
      </c>
      <c s="7" r="H164">
        <v>3.0</v>
      </c>
      <c s="11" r="I164"/>
      <c s="7" r="J164"/>
      <c s="7" r="K164"/>
      <c s="7" r="L164"/>
      <c s="7" r="M164"/>
      <c s="7" r="N164"/>
      <c s="7" r="O164"/>
      <c s="7" r="P164"/>
      <c s="7" r="Q164"/>
      <c s="7" r="R164"/>
      <c s="7" r="S164"/>
      <c s="7" r="T164"/>
      <c s="7" r="U164"/>
      <c s="7" r="V164"/>
      <c s="7" r="W164"/>
      <c s="7" r="X164"/>
    </row>
    <row r="165">
      <c s="7" r="A165">
        <v>162.0</v>
      </c>
      <c t="s" s="7" r="B165">
        <v>1020</v>
      </c>
      <c t="s" s="8" r="C165">
        <v>1021</v>
      </c>
      <c t="s" s="9" r="D165">
        <v>1022</v>
      </c>
      <c t="str" s="7" r="E165">
        <f>2014-YEAR(D165)</f>
        <v>77</v>
      </c>
      <c t="s" s="7" r="F165">
        <v>1023</v>
      </c>
      <c t="s" s="7" r="G165">
        <v>1024</v>
      </c>
      <c s="7" r="H165">
        <v>1.0</v>
      </c>
      <c s="11" r="I165"/>
      <c s="7" r="J165"/>
      <c s="7" r="K165"/>
      <c s="7" r="L165"/>
      <c s="7" r="M165"/>
      <c s="7" r="N165"/>
      <c s="7" r="O165"/>
      <c s="7" r="P165"/>
      <c s="7" r="Q165"/>
      <c s="7" r="R165"/>
      <c s="7" r="S165"/>
      <c s="7" r="T165"/>
      <c s="7" r="U165"/>
      <c s="7" r="V165"/>
      <c s="7" r="W165"/>
      <c s="7" r="X165"/>
    </row>
    <row r="166">
      <c s="7" r="A166">
        <v>163.0</v>
      </c>
      <c t="s" s="7" r="B166">
        <v>1025</v>
      </c>
      <c t="s" s="8" r="C166">
        <v>1026</v>
      </c>
      <c t="s" s="9" r="D166">
        <v>1027</v>
      </c>
      <c t="str" s="7" r="E166">
        <f>2014-YEAR(D166)</f>
        <v>58</v>
      </c>
      <c t="s" s="7" r="F166">
        <v>1028</v>
      </c>
      <c t="s" s="7" r="G166">
        <v>1029</v>
      </c>
      <c s="7" r="H166">
        <v>4.0</v>
      </c>
      <c s="11" r="I166"/>
      <c s="7" r="J166"/>
      <c s="7" r="K166"/>
      <c s="7" r="L166"/>
      <c s="7" r="M166"/>
      <c s="7" r="N166"/>
      <c s="7" r="O166"/>
      <c s="7" r="P166"/>
      <c s="7" r="Q166"/>
      <c s="7" r="R166"/>
      <c s="7" r="S166"/>
      <c s="7" r="T166"/>
      <c s="7" r="U166"/>
      <c s="7" r="V166"/>
      <c s="7" r="W166"/>
      <c s="7" r="X166"/>
    </row>
    <row r="167">
      <c s="7" r="A167">
        <v>164.0</v>
      </c>
      <c t="s" s="7" r="B167">
        <v>1030</v>
      </c>
      <c t="s" s="8" r="C167">
        <v>1031</v>
      </c>
      <c t="s" s="9" r="D167">
        <v>1032</v>
      </c>
      <c t="str" s="7" r="E167">
        <f>2014-YEAR(D167)</f>
        <v>58</v>
      </c>
      <c t="s" s="7" r="F167">
        <v>1033</v>
      </c>
      <c t="s" s="7" r="G167">
        <v>1034</v>
      </c>
      <c s="7" r="H167">
        <v>1.0</v>
      </c>
      <c s="11" r="I167"/>
      <c s="7" r="J167"/>
      <c s="7" r="K167"/>
      <c s="7" r="L167"/>
      <c s="7" r="M167"/>
      <c s="7" r="N167"/>
      <c s="7" r="O167"/>
      <c s="7" r="P167"/>
      <c s="7" r="Q167"/>
      <c s="7" r="R167"/>
      <c s="7" r="S167"/>
      <c s="7" r="T167"/>
      <c s="7" r="U167"/>
      <c s="7" r="V167"/>
      <c s="7" r="W167"/>
      <c s="7" r="X167"/>
    </row>
    <row r="168">
      <c s="7" r="A168">
        <v>165.0</v>
      </c>
      <c t="s" s="7" r="B168">
        <v>1035</v>
      </c>
      <c t="s" s="8" r="C168">
        <v>1036</v>
      </c>
      <c t="s" s="9" r="D168">
        <v>1037</v>
      </c>
      <c t="str" s="7" r="E168">
        <f>2014-YEAR(D168)</f>
        <v>67</v>
      </c>
      <c t="s" s="7" r="F168">
        <v>1038</v>
      </c>
      <c t="s" s="7" r="G168">
        <v>1039</v>
      </c>
      <c s="7" r="H168">
        <v>3.0</v>
      </c>
      <c s="11" r="I168"/>
      <c s="7" r="J168"/>
      <c s="7" r="K168"/>
      <c s="7" r="L168"/>
      <c s="7" r="M168"/>
      <c s="7" r="N168"/>
      <c s="7" r="O168"/>
      <c s="7" r="P168"/>
      <c s="7" r="Q168"/>
      <c s="7" r="R168"/>
      <c s="7" r="S168"/>
      <c s="7" r="T168"/>
      <c s="7" r="U168"/>
      <c s="7" r="V168"/>
      <c s="7" r="W168"/>
      <c s="7" r="X168"/>
    </row>
    <row r="169">
      <c s="7" r="A169">
        <v>166.0</v>
      </c>
      <c t="s" s="7" r="B169">
        <v>1040</v>
      </c>
      <c t="s" s="8" r="C169">
        <v>1041</v>
      </c>
      <c t="s" s="9" r="D169">
        <v>1042</v>
      </c>
      <c t="str" s="7" r="E169">
        <f>2014-YEAR(D169)</f>
        <v>67</v>
      </c>
      <c t="s" s="7" r="F169">
        <v>1043</v>
      </c>
      <c t="s" s="7" r="G169">
        <v>1044</v>
      </c>
      <c s="7" r="H169">
        <v>7.0</v>
      </c>
      <c s="11" r="I169"/>
      <c s="7" r="J169"/>
      <c s="7" r="K169"/>
      <c s="7" r="L169"/>
      <c s="7" r="M169"/>
      <c s="7" r="N169"/>
      <c s="7" r="O169"/>
      <c s="7" r="P169"/>
      <c s="7" r="Q169"/>
      <c s="7" r="R169"/>
      <c s="7" r="S169"/>
      <c s="7" r="T169"/>
      <c s="7" r="U169"/>
      <c s="7" r="V169"/>
      <c s="7" r="W169"/>
      <c s="7" r="X169"/>
    </row>
    <row r="170">
      <c s="7" r="A170">
        <v>167.0</v>
      </c>
      <c t="s" s="7" r="B170">
        <v>1045</v>
      </c>
      <c t="s" s="8" r="C170">
        <v>1046</v>
      </c>
      <c s="9" r="D170">
        <v>26164.0</v>
      </c>
      <c t="str" s="7" r="E170">
        <f>2014-YEAR(D170)</f>
        <v>43</v>
      </c>
      <c t="s" s="7" r="F170">
        <v>1047</v>
      </c>
      <c t="s" s="7" r="G170">
        <v>1048</v>
      </c>
      <c s="7" r="H170">
        <v>3.0</v>
      </c>
      <c s="11" r="I170"/>
      <c s="7" r="J170"/>
      <c s="7" r="K170"/>
      <c s="7" r="L170"/>
      <c s="7" r="M170"/>
      <c s="7" r="N170"/>
      <c s="7" r="O170"/>
      <c s="7" r="P170"/>
      <c s="7" r="Q170"/>
      <c s="7" r="R170"/>
      <c s="7" r="S170"/>
      <c s="7" r="T170"/>
      <c s="7" r="U170"/>
      <c s="7" r="V170"/>
      <c s="7" r="W170"/>
      <c s="7" r="X170"/>
    </row>
    <row r="171">
      <c s="7" r="A171">
        <v>168.0</v>
      </c>
      <c t="s" s="7" r="B171">
        <v>1049</v>
      </c>
      <c t="s" s="8" r="C171">
        <v>1050</v>
      </c>
      <c t="s" s="9" r="D171">
        <v>1051</v>
      </c>
      <c t="str" s="7" r="E171">
        <f>2014-YEAR(D171)</f>
        <v>51</v>
      </c>
      <c t="s" s="7" r="F171">
        <v>1052</v>
      </c>
      <c t="s" s="7" r="G171">
        <v>1053</v>
      </c>
      <c s="7" r="H171">
        <v>3.0</v>
      </c>
      <c s="11" r="I171"/>
      <c s="7" r="J171"/>
      <c s="7" r="K171"/>
      <c s="7" r="L171"/>
      <c s="7" r="M171"/>
      <c s="7" r="N171"/>
      <c s="7" r="O171"/>
      <c s="7" r="P171"/>
      <c s="7" r="Q171"/>
      <c s="7" r="R171"/>
      <c s="7" r="S171"/>
      <c s="7" r="T171"/>
      <c s="7" r="U171"/>
      <c s="7" r="V171"/>
      <c s="7" r="W171"/>
      <c s="7" r="X171"/>
    </row>
    <row r="172">
      <c s="7" r="A172">
        <v>169.0</v>
      </c>
      <c t="s" s="7" r="B172">
        <v>1054</v>
      </c>
      <c t="s" s="8" r="C172">
        <v>1055</v>
      </c>
      <c s="9" r="D172">
        <v>28869.0</v>
      </c>
      <c t="str" s="7" r="E172">
        <f>2014-YEAR(D172)</f>
        <v>35</v>
      </c>
      <c t="s" s="7" r="F172">
        <v>1056</v>
      </c>
      <c t="s" s="7" r="G172">
        <v>1057</v>
      </c>
      <c s="7" r="H172">
        <v>3.0</v>
      </c>
      <c s="11" r="I172"/>
      <c s="7" r="J172"/>
      <c s="7" r="K172"/>
      <c s="7" r="L172"/>
      <c s="7" r="M172"/>
      <c s="7" r="N172"/>
      <c s="7" r="O172"/>
      <c s="7" r="P172"/>
      <c s="7" r="Q172"/>
      <c s="7" r="R172"/>
      <c s="7" r="S172"/>
      <c s="7" r="T172"/>
      <c s="7" r="U172"/>
      <c s="7" r="V172"/>
      <c s="7" r="W172"/>
      <c s="7" r="X172"/>
    </row>
    <row r="173">
      <c s="7" r="A173">
        <v>170.0</v>
      </c>
      <c t="s" s="7" r="B173">
        <v>1058</v>
      </c>
      <c t="s" s="8" r="C173">
        <v>1059</v>
      </c>
      <c t="s" s="9" r="D173">
        <v>1060</v>
      </c>
      <c t="str" s="7" r="E173">
        <f>2014-YEAR(D173)</f>
        <v>59</v>
      </c>
      <c t="s" s="7" r="F173">
        <v>1061</v>
      </c>
      <c t="s" s="7" r="G173">
        <v>1062</v>
      </c>
      <c s="7" r="H173">
        <v>3.0</v>
      </c>
      <c s="11" r="I173"/>
      <c s="7" r="J173"/>
      <c s="7" r="K173"/>
      <c s="7" r="L173"/>
      <c s="7" r="M173"/>
      <c s="7" r="N173"/>
      <c s="7" r="O173"/>
      <c s="7" r="P173"/>
      <c s="7" r="Q173"/>
      <c s="7" r="R173"/>
      <c s="7" r="S173"/>
      <c s="7" r="T173"/>
      <c s="7" r="U173"/>
      <c s="7" r="V173"/>
      <c s="7" r="W173"/>
      <c s="7" r="X173"/>
    </row>
    <row r="174">
      <c s="7" r="A174">
        <v>171.0</v>
      </c>
      <c t="s" s="7" r="B174">
        <v>1063</v>
      </c>
      <c t="s" s="8" r="C174">
        <v>1064</v>
      </c>
      <c t="s" s="9" r="D174">
        <v>1065</v>
      </c>
      <c t="str" s="7" r="E174">
        <f>2014-YEAR(D174)</f>
        <v>59</v>
      </c>
      <c t="s" s="7" r="F174">
        <v>1066</v>
      </c>
      <c t="s" s="7" r="G174">
        <v>1067</v>
      </c>
      <c s="7" r="H174">
        <v>1.0</v>
      </c>
      <c s="11" r="I174"/>
      <c s="7" r="J174"/>
      <c s="7" r="K174"/>
      <c s="7" r="L174"/>
      <c s="7" r="M174"/>
      <c s="7" r="N174"/>
      <c s="7" r="O174"/>
      <c s="7" r="P174"/>
      <c s="7" r="Q174"/>
      <c s="7" r="R174"/>
      <c s="7" r="S174"/>
      <c s="7" r="T174"/>
      <c s="7" r="U174"/>
      <c s="7" r="V174"/>
      <c s="7" r="W174"/>
      <c s="7" r="X174"/>
    </row>
    <row r="175">
      <c s="7" r="A175">
        <v>172.0</v>
      </c>
      <c t="s" s="7" r="B175">
        <v>1068</v>
      </c>
      <c t="s" s="8" r="C175">
        <v>1069</v>
      </c>
      <c t="s" s="9" r="D175">
        <v>1070</v>
      </c>
      <c t="str" s="7" r="E175">
        <f>2014-YEAR(D175)</f>
        <v>63</v>
      </c>
      <c t="s" s="7" r="F175">
        <v>1071</v>
      </c>
      <c t="s" s="7" r="G175">
        <v>1072</v>
      </c>
      <c s="7" r="H175">
        <v>3.0</v>
      </c>
      <c s="11" r="I175"/>
      <c s="7" r="J175"/>
      <c s="7" r="K175"/>
      <c s="7" r="L175"/>
      <c s="7" r="M175"/>
      <c s="7" r="N175"/>
      <c s="7" r="O175"/>
      <c s="7" r="P175"/>
      <c s="7" r="Q175"/>
      <c s="7" r="R175"/>
      <c s="7" r="S175"/>
      <c s="7" r="T175"/>
      <c s="7" r="U175"/>
      <c s="7" r="V175"/>
      <c s="7" r="W175"/>
      <c s="7" r="X175"/>
    </row>
    <row r="176">
      <c s="7" r="A176">
        <v>173.0</v>
      </c>
      <c t="s" s="7" r="B176">
        <v>1073</v>
      </c>
      <c t="s" s="8" r="C176">
        <v>1074</v>
      </c>
      <c t="s" s="9" r="D176">
        <v>1075</v>
      </c>
      <c t="str" s="7" r="E176">
        <f>2014-YEAR(D176)</f>
        <v>68</v>
      </c>
      <c t="s" s="7" r="F176">
        <v>1076</v>
      </c>
      <c t="s" s="7" r="G176">
        <v>1077</v>
      </c>
      <c s="7" r="H176">
        <v>3.0</v>
      </c>
      <c s="11" r="I176"/>
      <c s="7" r="J176"/>
      <c s="7" r="K176"/>
      <c s="7" r="L176"/>
      <c s="7" r="M176"/>
      <c s="7" r="N176"/>
      <c s="7" r="O176"/>
      <c s="7" r="P176"/>
      <c s="7" r="Q176"/>
      <c s="7" r="R176"/>
      <c s="7" r="S176"/>
      <c s="7" r="T176"/>
      <c s="7" r="U176"/>
      <c s="7" r="V176"/>
      <c s="7" r="W176"/>
      <c s="7" r="X176"/>
    </row>
    <row r="177">
      <c s="7" r="A177">
        <v>174.0</v>
      </c>
      <c t="s" s="7" r="B177">
        <v>1078</v>
      </c>
      <c t="s" s="8" r="C177">
        <v>1079</v>
      </c>
      <c t="s" s="9" r="D177">
        <v>1080</v>
      </c>
      <c t="str" s="7" r="E177">
        <f>2014-YEAR(D177)</f>
        <v>70</v>
      </c>
      <c t="s" s="7" r="F177">
        <v>1081</v>
      </c>
      <c t="s" s="7" r="G177">
        <v>1082</v>
      </c>
      <c s="7" r="H177">
        <v>3.0</v>
      </c>
      <c s="11" r="I177"/>
      <c s="7" r="J177"/>
      <c s="7" r="K177"/>
      <c s="7" r="L177"/>
      <c s="7" r="M177"/>
      <c s="7" r="N177"/>
      <c s="7" r="O177"/>
      <c s="7" r="P177"/>
      <c s="7" r="Q177"/>
      <c s="7" r="R177"/>
      <c s="7" r="S177"/>
      <c s="7" r="T177"/>
      <c s="7" r="U177"/>
      <c s="7" r="V177"/>
      <c s="7" r="W177"/>
      <c s="7" r="X177"/>
    </row>
    <row r="178">
      <c s="7" r="A178">
        <v>175.0</v>
      </c>
      <c t="s" s="7" r="B178">
        <v>1083</v>
      </c>
      <c t="s" s="8" r="C178">
        <v>1084</v>
      </c>
      <c t="s" s="9" r="D178">
        <v>1085</v>
      </c>
      <c t="str" s="7" r="E178">
        <f>2014-YEAR(D178)</f>
        <v>54</v>
      </c>
      <c t="s" s="7" r="F178">
        <v>1086</v>
      </c>
      <c t="s" s="7" r="G178">
        <v>1087</v>
      </c>
      <c s="7" r="H178">
        <v>3.0</v>
      </c>
      <c s="11" r="I178"/>
      <c s="7" r="J178"/>
      <c s="7" r="K178"/>
      <c s="7" r="L178"/>
      <c s="7" r="M178"/>
      <c s="7" r="N178"/>
      <c s="7" r="O178"/>
      <c s="7" r="P178"/>
      <c s="7" r="Q178"/>
      <c s="7" r="R178"/>
      <c s="7" r="S178"/>
      <c s="7" r="T178"/>
      <c s="7" r="U178"/>
      <c s="7" r="V178"/>
      <c s="7" r="W178"/>
      <c s="7" r="X178"/>
    </row>
    <row r="179">
      <c s="7" r="A179">
        <v>176.0</v>
      </c>
      <c t="s" s="7" r="B179">
        <v>1088</v>
      </c>
      <c t="s" s="8" r="C179">
        <v>1089</v>
      </c>
      <c t="s" s="9" r="D179">
        <v>1090</v>
      </c>
      <c t="str" s="7" r="E179">
        <f>2014-YEAR(D179)</f>
        <v>58</v>
      </c>
      <c t="s" s="7" r="F179">
        <v>1091</v>
      </c>
      <c t="s" s="7" r="G179">
        <v>1092</v>
      </c>
      <c s="7" r="H179">
        <v>3.0</v>
      </c>
      <c s="11" r="I179"/>
      <c s="7" r="J179"/>
      <c s="7" r="K179"/>
      <c s="7" r="L179"/>
      <c s="7" r="M179"/>
      <c s="7" r="N179"/>
      <c s="7" r="O179"/>
      <c s="7" r="P179"/>
      <c s="7" r="Q179"/>
      <c s="7" r="R179"/>
      <c s="7" r="S179"/>
      <c s="7" r="T179"/>
      <c s="7" r="U179"/>
      <c s="7" r="V179"/>
      <c s="7" r="W179"/>
      <c s="7" r="X179"/>
    </row>
    <row r="180">
      <c s="7" r="A180">
        <v>177.0</v>
      </c>
      <c t="s" s="7" r="B180">
        <v>1093</v>
      </c>
      <c t="s" s="8" r="C180">
        <v>1094</v>
      </c>
      <c t="s" s="9" r="D180">
        <v>1095</v>
      </c>
      <c t="str" s="7" r="E180">
        <f>2014-YEAR(D180)</f>
        <v>62</v>
      </c>
      <c t="s" s="7" r="F180">
        <v>1096</v>
      </c>
      <c t="s" s="7" r="G180">
        <v>1097</v>
      </c>
      <c s="7" r="H180">
        <v>3.0</v>
      </c>
      <c s="11" r="I180"/>
      <c s="7" r="J180"/>
      <c s="7" r="K180"/>
      <c s="7" r="L180"/>
      <c s="7" r="M180"/>
      <c s="7" r="N180"/>
      <c s="7" r="O180"/>
      <c s="7" r="P180"/>
      <c s="7" r="Q180"/>
      <c s="7" r="R180"/>
      <c s="7" r="S180"/>
      <c s="7" r="T180"/>
      <c s="7" r="U180"/>
      <c s="7" r="V180"/>
      <c s="7" r="W180"/>
      <c s="7" r="X180"/>
    </row>
    <row r="181">
      <c s="7" r="A181">
        <v>178.0</v>
      </c>
      <c t="s" s="7" r="B181">
        <v>1098</v>
      </c>
      <c t="s" s="8" r="C181">
        <v>1099</v>
      </c>
      <c t="s" s="9" r="D181">
        <v>1100</v>
      </c>
      <c t="str" s="7" r="E181">
        <f>2014-YEAR(D181)</f>
        <v>58</v>
      </c>
      <c t="s" s="7" r="F181">
        <v>1101</v>
      </c>
      <c t="s" s="7" r="G181">
        <v>1102</v>
      </c>
      <c s="7" r="H181">
        <v>2.0</v>
      </c>
      <c s="11" r="I181"/>
      <c s="7" r="J181"/>
      <c s="7" r="K181"/>
      <c s="7" r="L181"/>
      <c s="7" r="M181"/>
      <c s="7" r="N181"/>
      <c s="7" r="O181"/>
      <c s="7" r="P181"/>
      <c s="7" r="Q181"/>
      <c s="7" r="R181"/>
      <c s="7" r="S181"/>
      <c s="7" r="T181"/>
      <c s="7" r="U181"/>
      <c s="7" r="V181"/>
      <c s="7" r="W181"/>
      <c s="7" r="X181"/>
    </row>
    <row r="182">
      <c s="7" r="A182">
        <v>179.0</v>
      </c>
      <c t="s" s="7" r="B182">
        <v>1103</v>
      </c>
      <c t="s" s="8" r="C182">
        <v>1104</v>
      </c>
      <c t="s" s="9" r="D182">
        <v>1105</v>
      </c>
      <c t="str" s="7" r="E182">
        <f>2014-YEAR(D182)</f>
        <v>72</v>
      </c>
      <c t="s" s="7" r="F182">
        <v>1106</v>
      </c>
      <c t="s" s="7" r="G182">
        <v>1107</v>
      </c>
      <c s="7" r="H182">
        <v>3.0</v>
      </c>
      <c s="11" r="I182"/>
      <c s="7" r="J182"/>
      <c s="7" r="K182"/>
      <c s="7" r="L182"/>
      <c s="7" r="M182"/>
      <c s="7" r="N182"/>
      <c s="7" r="O182"/>
      <c s="7" r="P182"/>
      <c s="7" r="Q182"/>
      <c s="7" r="R182"/>
      <c s="7" r="S182"/>
      <c s="7" r="T182"/>
      <c s="7" r="U182"/>
      <c s="7" r="V182"/>
      <c s="7" r="W182"/>
      <c s="7" r="X182"/>
    </row>
    <row r="183">
      <c s="7" r="A183">
        <v>180.0</v>
      </c>
      <c t="s" s="7" r="B183">
        <v>1108</v>
      </c>
      <c t="s" s="8" r="C183">
        <v>1109</v>
      </c>
      <c t="s" s="9" r="D183">
        <v>1110</v>
      </c>
      <c t="str" s="7" r="E183">
        <f>2014-YEAR(D183)</f>
        <v>55</v>
      </c>
      <c t="s" s="7" r="F183">
        <v>1111</v>
      </c>
      <c t="s" s="7" r="G183">
        <v>1112</v>
      </c>
      <c s="7" r="H183">
        <v>2.0</v>
      </c>
      <c s="11" r="I183"/>
      <c s="7" r="J183"/>
      <c s="7" r="K183"/>
      <c s="7" r="L183"/>
      <c s="7" r="M183"/>
      <c s="7" r="N183"/>
      <c s="7" r="O183"/>
      <c s="7" r="P183"/>
      <c s="7" r="Q183"/>
      <c s="7" r="R183"/>
      <c s="7" r="S183"/>
      <c s="7" r="T183"/>
      <c s="7" r="U183"/>
      <c s="7" r="V183"/>
      <c s="7" r="W183"/>
      <c s="7" r="X183"/>
    </row>
    <row r="184">
      <c s="7" r="A184">
        <v>181.0</v>
      </c>
      <c t="s" s="7" r="B184">
        <v>1113</v>
      </c>
      <c t="s" s="8" r="C184">
        <v>1114</v>
      </c>
      <c t="s" s="9" r="D184">
        <v>1115</v>
      </c>
      <c t="str" s="7" r="E184">
        <f>2014-YEAR(D184)</f>
        <v>73</v>
      </c>
      <c t="s" s="7" r="F184">
        <v>1116</v>
      </c>
      <c t="s" s="7" r="G184">
        <v>1117</v>
      </c>
      <c s="7" r="H184">
        <v>3.0</v>
      </c>
      <c s="11" r="I184"/>
      <c s="7" r="J184"/>
      <c s="7" r="K184"/>
      <c s="7" r="L184"/>
      <c s="7" r="M184"/>
      <c s="7" r="N184"/>
      <c s="7" r="O184"/>
      <c s="7" r="P184"/>
      <c s="7" r="Q184"/>
      <c s="7" r="R184"/>
      <c s="7" r="S184"/>
      <c s="7" r="T184"/>
      <c s="7" r="U184"/>
      <c s="7" r="V184"/>
      <c s="7" r="W184"/>
      <c s="7" r="X184"/>
    </row>
    <row r="185">
      <c s="7" r="A185">
        <v>182.0</v>
      </c>
      <c t="s" s="7" r="B185">
        <v>1118</v>
      </c>
      <c t="s" s="8" r="C185">
        <v>1119</v>
      </c>
      <c t="s" s="9" r="D185">
        <v>1120</v>
      </c>
      <c t="str" s="7" r="E185">
        <f>2014-YEAR(D185)</f>
        <v>55</v>
      </c>
      <c t="s" s="7" r="F185">
        <v>1121</v>
      </c>
      <c t="s" s="7" r="G185">
        <v>1122</v>
      </c>
      <c s="7" r="H185">
        <v>3.0</v>
      </c>
      <c s="11" r="I185"/>
      <c s="7" r="J185"/>
      <c s="7" r="K185"/>
      <c s="7" r="L185"/>
      <c s="7" r="M185"/>
      <c s="7" r="N185"/>
      <c s="7" r="O185"/>
      <c s="7" r="P185"/>
      <c s="7" r="Q185"/>
      <c s="7" r="R185"/>
      <c s="7" r="S185"/>
      <c s="7" r="T185"/>
      <c s="7" r="U185"/>
      <c s="7" r="V185"/>
      <c s="7" r="W185"/>
      <c s="7" r="X185"/>
    </row>
    <row r="186">
      <c s="7" r="A186">
        <v>183.0</v>
      </c>
      <c t="s" s="7" r="B186">
        <v>1123</v>
      </c>
      <c t="s" s="8" r="C186">
        <v>1124</v>
      </c>
      <c t="s" s="9" r="D186">
        <v>1125</v>
      </c>
      <c t="str" s="7" r="E186">
        <f>2014-YEAR(D186)</f>
        <v>53</v>
      </c>
      <c t="s" s="7" r="F186">
        <v>1126</v>
      </c>
      <c t="s" s="7" r="G186">
        <v>1127</v>
      </c>
      <c s="7" r="H186">
        <v>3.0</v>
      </c>
      <c s="11" r="I186"/>
      <c s="7" r="J186"/>
      <c s="7" r="K186"/>
      <c s="7" r="L186"/>
      <c s="7" r="M186"/>
      <c s="7" r="N186"/>
      <c s="7" r="O186"/>
      <c s="7" r="P186"/>
      <c s="7" r="Q186"/>
      <c s="7" r="R186"/>
      <c s="7" r="S186"/>
      <c s="7" r="T186"/>
      <c s="7" r="U186"/>
      <c s="7" r="V186"/>
      <c s="7" r="W186"/>
      <c s="7" r="X186"/>
    </row>
    <row r="187">
      <c s="7" r="A187">
        <v>184.0</v>
      </c>
      <c t="s" s="7" r="B187">
        <v>1128</v>
      </c>
      <c t="s" s="8" r="C187">
        <v>1129</v>
      </c>
      <c t="s" s="9" r="D187">
        <v>1130</v>
      </c>
      <c t="str" s="7" r="E187">
        <f>2014-YEAR(D187)</f>
        <v>45</v>
      </c>
      <c t="s" s="7" r="F187">
        <v>1131</v>
      </c>
      <c t="s" s="7" r="G187">
        <v>1132</v>
      </c>
      <c s="7" r="H187">
        <v>4.0</v>
      </c>
      <c s="11" r="I187"/>
      <c s="7" r="J187"/>
      <c s="7" r="K187"/>
      <c s="7" r="L187"/>
      <c s="7" r="M187"/>
      <c s="7" r="N187"/>
      <c s="7" r="O187"/>
      <c s="7" r="P187"/>
      <c s="7" r="Q187"/>
      <c s="7" r="R187"/>
      <c s="7" r="S187"/>
      <c s="7" r="T187"/>
      <c s="7" r="U187"/>
      <c s="7" r="V187"/>
      <c s="7" r="W187"/>
      <c s="7" r="X187"/>
    </row>
    <row r="188">
      <c s="7" r="A188">
        <v>185.0</v>
      </c>
      <c t="s" s="7" r="B188">
        <v>1133</v>
      </c>
      <c t="s" s="8" r="C188">
        <v>1134</v>
      </c>
      <c t="s" s="9" r="D188">
        <v>1135</v>
      </c>
      <c t="str" s="7" r="E188">
        <f>2014-YEAR(D188)</f>
        <v>56</v>
      </c>
      <c t="s" s="7" r="F188">
        <v>1136</v>
      </c>
      <c t="s" s="7" r="G188">
        <v>1137</v>
      </c>
      <c s="7" r="H188">
        <v>3.0</v>
      </c>
      <c s="11" r="I188"/>
      <c s="7" r="J188"/>
      <c s="7" r="K188"/>
      <c s="7" r="L188"/>
      <c s="7" r="M188"/>
      <c s="7" r="N188"/>
      <c s="7" r="O188"/>
      <c s="7" r="P188"/>
      <c s="7" r="Q188"/>
      <c s="7" r="R188"/>
      <c s="7" r="S188"/>
      <c s="7" r="T188"/>
      <c s="7" r="U188"/>
      <c s="7" r="V188"/>
      <c s="7" r="W188"/>
      <c s="7" r="X188"/>
    </row>
    <row r="189">
      <c s="7" r="A189">
        <v>186.0</v>
      </c>
      <c t="s" s="7" r="B189">
        <v>1138</v>
      </c>
      <c t="s" s="8" r="C189">
        <v>1139</v>
      </c>
      <c t="s" s="9" r="D189">
        <v>1140</v>
      </c>
      <c t="str" s="7" r="E189">
        <f>2014-YEAR(D189)</f>
        <v>57</v>
      </c>
      <c t="s" s="7" r="F189">
        <v>1141</v>
      </c>
      <c t="s" s="7" r="G189">
        <v>1142</v>
      </c>
      <c s="7" r="H189">
        <v>3.0</v>
      </c>
      <c s="11" r="I189"/>
      <c s="7" r="J189"/>
      <c s="7" r="K189"/>
      <c s="7" r="L189"/>
      <c s="7" r="M189"/>
      <c s="7" r="N189"/>
      <c s="7" r="O189"/>
      <c s="7" r="P189"/>
      <c s="7" r="Q189"/>
      <c s="7" r="R189"/>
      <c s="7" r="S189"/>
      <c s="7" r="T189"/>
      <c s="7" r="U189"/>
      <c s="7" r="V189"/>
      <c s="7" r="W189"/>
      <c s="7" r="X189"/>
    </row>
    <row r="190">
      <c s="7" r="A190">
        <v>187.0</v>
      </c>
      <c t="s" s="7" r="B190">
        <v>1143</v>
      </c>
      <c t="s" s="8" r="C190">
        <v>1144</v>
      </c>
      <c t="s" s="9" r="D190">
        <v>1145</v>
      </c>
      <c t="str" s="7" r="E190">
        <f>2014-YEAR(D190)</f>
        <v>67</v>
      </c>
      <c t="s" s="7" r="F190">
        <v>1146</v>
      </c>
      <c t="s" s="7" r="G190">
        <v>1147</v>
      </c>
      <c s="7" r="H190">
        <v>7.0</v>
      </c>
      <c s="11" r="I190"/>
      <c s="7" r="J190"/>
      <c s="7" r="K190"/>
      <c s="7" r="L190"/>
      <c s="7" r="M190"/>
      <c s="7" r="N190"/>
      <c s="7" r="O190"/>
      <c s="7" r="P190"/>
      <c s="7" r="Q190"/>
      <c s="7" r="R190"/>
      <c s="7" r="S190"/>
      <c s="7" r="T190"/>
      <c s="7" r="U190"/>
      <c s="7" r="V190"/>
      <c s="7" r="W190"/>
      <c s="7" r="X190"/>
    </row>
    <row r="191">
      <c s="7" r="A191">
        <v>188.0</v>
      </c>
      <c t="s" s="7" r="B191">
        <v>1148</v>
      </c>
      <c t="s" s="8" r="C191">
        <v>1149</v>
      </c>
      <c s="9" r="D191">
        <v>29083.0</v>
      </c>
      <c t="str" s="7" r="E191">
        <f>2014-YEAR(D191)</f>
        <v>35</v>
      </c>
      <c t="s" s="7" r="F191">
        <v>1150</v>
      </c>
      <c t="s" s="7" r="G191">
        <v>1151</v>
      </c>
      <c s="7" r="H191">
        <v>3.0</v>
      </c>
      <c s="11" r="I191"/>
      <c s="7" r="J191"/>
      <c s="7" r="K191"/>
      <c s="7" r="L191"/>
      <c s="7" r="M191"/>
      <c s="7" r="N191"/>
      <c s="7" r="O191"/>
      <c s="7" r="P191"/>
      <c s="7" r="Q191"/>
      <c s="7" r="R191"/>
      <c s="7" r="S191"/>
      <c s="7" r="T191"/>
      <c s="7" r="U191"/>
      <c s="7" r="V191"/>
      <c s="7" r="W191"/>
      <c s="7" r="X191"/>
    </row>
    <row r="192">
      <c s="7" r="A192">
        <v>189.0</v>
      </c>
      <c t="s" s="7" r="B192">
        <v>1152</v>
      </c>
      <c t="s" s="8" r="C192">
        <v>1153</v>
      </c>
      <c t="s" s="9" r="D192">
        <v>1154</v>
      </c>
      <c t="str" s="7" r="E192">
        <f>2014-YEAR(D192)</f>
        <v>71</v>
      </c>
      <c t="s" s="7" r="F192">
        <v>1155</v>
      </c>
      <c t="s" s="7" r="G192">
        <v>1156</v>
      </c>
      <c s="7" r="H192">
        <v>7.0</v>
      </c>
      <c s="11" r="I192"/>
      <c s="7" r="J192"/>
      <c s="7" r="K192"/>
      <c s="7" r="L192"/>
      <c s="7" r="M192"/>
      <c s="7" r="N192"/>
      <c s="7" r="O192"/>
      <c s="7" r="P192"/>
      <c s="7" r="Q192"/>
      <c s="7" r="R192"/>
      <c s="7" r="S192"/>
      <c s="7" r="T192"/>
      <c s="7" r="U192"/>
      <c s="7" r="V192"/>
      <c s="7" r="W192"/>
      <c s="7" r="X192"/>
    </row>
    <row r="193">
      <c s="7" r="A193">
        <v>190.0</v>
      </c>
      <c t="s" s="7" r="B193">
        <v>1157</v>
      </c>
      <c t="s" s="8" r="C193">
        <v>1158</v>
      </c>
      <c s="9" r="D193">
        <v>27485.0</v>
      </c>
      <c t="str" s="7" r="E193">
        <f>2014-YEAR(D193)</f>
        <v>39</v>
      </c>
      <c t="s" s="7" r="F193">
        <v>1159</v>
      </c>
      <c t="s" s="7" r="G193">
        <v>1160</v>
      </c>
      <c s="7" r="H193">
        <v>3.0</v>
      </c>
      <c s="11" r="I193"/>
      <c s="7" r="J193"/>
      <c s="7" r="K193"/>
      <c s="7" r="L193"/>
      <c s="7" r="M193"/>
      <c s="7" r="N193"/>
      <c s="7" r="O193"/>
      <c s="7" r="P193"/>
      <c s="7" r="Q193"/>
      <c s="7" r="R193"/>
      <c s="7" r="S193"/>
      <c s="7" r="T193"/>
      <c s="7" r="U193"/>
      <c s="7" r="V193"/>
      <c s="7" r="W193"/>
      <c s="7" r="X193"/>
    </row>
    <row r="194">
      <c s="7" r="A194">
        <v>191.0</v>
      </c>
      <c t="s" s="7" r="B194">
        <v>1161</v>
      </c>
      <c t="s" s="8" r="C194">
        <v>1162</v>
      </c>
      <c s="9" r="D194">
        <v>25629.0</v>
      </c>
      <c t="str" s="7" r="E194">
        <f>2014-YEAR(D194)</f>
        <v>44</v>
      </c>
      <c t="s" s="7" r="F194">
        <v>1163</v>
      </c>
      <c t="s" s="7" r="G194">
        <v>1164</v>
      </c>
      <c s="7" r="H194">
        <v>3.0</v>
      </c>
      <c s="11" r="I194"/>
      <c s="7" r="J194"/>
      <c s="7" r="K194"/>
      <c s="7" r="L194"/>
      <c s="7" r="M194"/>
      <c s="7" r="N194"/>
      <c s="7" r="O194"/>
      <c s="7" r="P194"/>
      <c s="7" r="Q194"/>
      <c s="7" r="R194"/>
      <c s="7" r="S194"/>
      <c s="7" r="T194"/>
      <c s="7" r="U194"/>
      <c s="7" r="V194"/>
      <c s="7" r="W194"/>
      <c s="7" r="X194"/>
    </row>
    <row r="195">
      <c s="7" r="A195">
        <v>192.0</v>
      </c>
      <c t="s" s="7" r="B195">
        <v>1165</v>
      </c>
      <c t="s" s="8" r="C195">
        <v>1166</v>
      </c>
      <c t="s" s="9" r="D195">
        <v>1167</v>
      </c>
      <c t="str" s="7" r="E195">
        <f>2014-YEAR(D195)</f>
        <v>72</v>
      </c>
      <c t="s" s="7" r="F195">
        <v>1168</v>
      </c>
      <c t="s" s="7" r="G195">
        <v>1169</v>
      </c>
      <c s="7" r="H195">
        <v>7.0</v>
      </c>
      <c s="11" r="I195"/>
      <c s="7" r="J195"/>
      <c s="7" r="K195"/>
      <c s="7" r="L195"/>
      <c s="7" r="M195"/>
      <c s="7" r="N195"/>
      <c s="7" r="O195"/>
      <c s="7" r="P195"/>
      <c s="7" r="Q195"/>
      <c s="7" r="R195"/>
      <c s="7" r="S195"/>
      <c s="7" r="T195"/>
      <c s="7" r="U195"/>
      <c s="7" r="V195"/>
      <c s="7" r="W195"/>
      <c s="7" r="X195"/>
    </row>
    <row r="196">
      <c s="7" r="A196">
        <v>193.0</v>
      </c>
      <c t="s" s="7" r="B196">
        <v>1170</v>
      </c>
      <c t="s" s="8" r="C196">
        <v>1171</v>
      </c>
      <c t="s" s="9" r="D196">
        <v>1172</v>
      </c>
      <c t="str" s="7" r="E196">
        <f>2014-YEAR(D196)</f>
        <v>54</v>
      </c>
      <c t="s" s="7" r="F196">
        <v>1173</v>
      </c>
      <c t="s" s="7" r="G196">
        <v>1174</v>
      </c>
      <c s="7" r="H196">
        <v>3.0</v>
      </c>
      <c s="11" r="I196"/>
      <c s="7" r="J196"/>
      <c s="7" r="K196"/>
      <c s="7" r="L196"/>
      <c s="7" r="M196"/>
      <c s="7" r="N196"/>
      <c s="7" r="O196"/>
      <c s="7" r="P196"/>
      <c s="7" r="Q196"/>
      <c s="7" r="R196"/>
      <c s="7" r="S196"/>
      <c s="7" r="T196"/>
      <c s="7" r="U196"/>
      <c s="7" r="V196"/>
      <c s="7" r="W196"/>
      <c s="7" r="X196"/>
    </row>
    <row r="197">
      <c s="7" r="A197">
        <v>194.0</v>
      </c>
      <c t="s" s="7" r="B197">
        <v>1175</v>
      </c>
      <c t="s" s="8" r="C197">
        <v>1176</v>
      </c>
      <c t="s" s="9" r="D197">
        <v>1177</v>
      </c>
      <c t="str" s="7" r="E197">
        <f>2014-YEAR(D197)</f>
        <v>70</v>
      </c>
      <c t="s" s="7" r="F197">
        <v>1178</v>
      </c>
      <c t="s" s="7" r="G197">
        <v>1179</v>
      </c>
      <c s="7" r="H197">
        <v>3.0</v>
      </c>
      <c s="11" r="I197"/>
      <c s="7" r="J197"/>
      <c s="7" r="K197"/>
      <c s="7" r="L197"/>
      <c s="7" r="M197"/>
      <c s="7" r="N197"/>
      <c s="7" r="O197"/>
      <c s="7" r="P197"/>
      <c s="7" r="Q197"/>
      <c s="7" r="R197"/>
      <c s="7" r="S197"/>
      <c s="7" r="T197"/>
      <c s="7" r="U197"/>
      <c s="7" r="V197"/>
      <c s="7" r="W197"/>
      <c s="7" r="X197"/>
    </row>
    <row r="198">
      <c s="7" r="A198">
        <v>195.0</v>
      </c>
      <c t="s" s="7" r="B198">
        <v>1180</v>
      </c>
      <c t="s" s="8" r="C198">
        <v>1181</v>
      </c>
      <c t="s" s="9" r="D198">
        <v>1182</v>
      </c>
      <c t="str" s="7" r="E198">
        <f>2014-YEAR(D198)</f>
        <v>56</v>
      </c>
      <c t="s" s="7" r="F198">
        <v>1183</v>
      </c>
      <c t="s" s="7" r="G198">
        <v>1184</v>
      </c>
      <c s="7" r="H198">
        <v>3.0</v>
      </c>
      <c s="11" r="I198"/>
      <c s="7" r="J198"/>
      <c s="7" r="K198"/>
      <c s="7" r="L198"/>
      <c s="7" r="M198"/>
      <c s="7" r="N198"/>
      <c s="7" r="O198"/>
      <c s="7" r="P198"/>
      <c s="7" r="Q198"/>
      <c s="7" r="R198"/>
      <c s="7" r="S198"/>
      <c s="7" r="T198"/>
      <c s="7" r="U198"/>
      <c s="7" r="V198"/>
      <c s="7" r="W198"/>
      <c s="7" r="X198"/>
    </row>
    <row r="199">
      <c s="7" r="A199">
        <v>196.0</v>
      </c>
      <c t="s" s="7" r="B199">
        <v>1185</v>
      </c>
      <c t="s" s="8" r="C199">
        <v>1186</v>
      </c>
      <c t="s" s="9" r="D199">
        <v>1187</v>
      </c>
      <c t="str" s="7" r="E199">
        <f>2014-YEAR(D199)</f>
        <v>53</v>
      </c>
      <c t="s" s="7" r="F199">
        <v>1188</v>
      </c>
      <c t="s" s="7" r="G199">
        <v>1189</v>
      </c>
      <c s="7" r="H199">
        <v>3.0</v>
      </c>
      <c s="11" r="I199"/>
      <c s="7" r="J199"/>
      <c s="7" r="K199"/>
      <c s="7" r="L199"/>
      <c s="7" r="M199"/>
      <c s="7" r="N199"/>
      <c s="7" r="O199"/>
      <c s="7" r="P199"/>
      <c s="7" r="Q199"/>
      <c s="7" r="R199"/>
      <c s="7" r="S199"/>
      <c s="7" r="T199"/>
      <c s="7" r="U199"/>
      <c s="7" r="V199"/>
      <c s="7" r="W199"/>
      <c s="7" r="X199"/>
    </row>
    <row r="200">
      <c s="7" r="A200">
        <v>197.0</v>
      </c>
      <c t="s" s="7" r="B200">
        <v>1190</v>
      </c>
      <c t="s" s="8" r="C200">
        <v>1191</v>
      </c>
      <c t="s" s="9" r="D200">
        <v>1192</v>
      </c>
      <c t="str" s="7" r="E200">
        <f>2014-YEAR(D200)</f>
        <v>70</v>
      </c>
      <c t="s" s="7" r="F200">
        <v>1193</v>
      </c>
      <c t="s" s="7" r="G200">
        <v>1194</v>
      </c>
      <c s="7" r="H200">
        <v>7.0</v>
      </c>
      <c s="11" r="I200"/>
      <c s="7" r="J200"/>
      <c s="7" r="K200"/>
      <c s="7" r="L200"/>
      <c s="7" r="M200"/>
      <c s="7" r="N200"/>
      <c s="7" r="O200"/>
      <c s="7" r="P200"/>
      <c s="7" r="Q200"/>
      <c s="7" r="R200"/>
      <c s="7" r="S200"/>
      <c s="7" r="T200"/>
      <c s="7" r="U200"/>
      <c s="7" r="V200"/>
      <c s="7" r="W200"/>
      <c s="7" r="X200"/>
    </row>
    <row r="201">
      <c s="7" r="A201">
        <v>198.0</v>
      </c>
      <c t="s" s="7" r="B201">
        <v>1195</v>
      </c>
      <c t="s" s="8" r="C201">
        <v>1196</v>
      </c>
      <c t="s" s="9" r="D201">
        <v>1197</v>
      </c>
      <c t="str" s="7" r="E201">
        <f>2014-YEAR(D201)</f>
        <v>68</v>
      </c>
      <c t="s" s="7" r="F201">
        <v>1198</v>
      </c>
      <c t="s" s="7" r="G201">
        <v>1199</v>
      </c>
      <c s="7" r="H201">
        <v>3.0</v>
      </c>
      <c s="11" r="I201"/>
      <c s="7" r="J201"/>
      <c s="7" r="K201"/>
      <c s="7" r="L201"/>
      <c s="7" r="M201"/>
      <c s="7" r="N201"/>
      <c s="7" r="O201"/>
      <c s="7" r="P201"/>
      <c s="7" r="Q201"/>
      <c s="7" r="R201"/>
      <c s="7" r="S201"/>
      <c s="7" r="T201"/>
      <c s="7" r="U201"/>
      <c s="7" r="V201"/>
      <c s="7" r="W201"/>
      <c s="7" r="X201"/>
    </row>
    <row r="202">
      <c s="7" r="A202">
        <v>199.0</v>
      </c>
      <c t="s" s="7" r="B202">
        <v>1200</v>
      </c>
      <c t="s" s="8" r="C202">
        <v>1201</v>
      </c>
      <c t="s" s="9" r="D202">
        <v>1202</v>
      </c>
      <c t="str" s="7" r="E202">
        <f>2014-YEAR(D202)</f>
        <v>67</v>
      </c>
      <c t="s" s="7" r="F202">
        <v>1203</v>
      </c>
      <c t="s" s="7" r="G202">
        <v>1204</v>
      </c>
      <c s="7" r="H202">
        <v>3.0</v>
      </c>
      <c s="11" r="I202"/>
      <c s="7" r="J202"/>
      <c s="7" r="K202"/>
      <c s="7" r="L202"/>
      <c s="7" r="M202"/>
      <c s="7" r="N202"/>
      <c s="7" r="O202"/>
      <c s="7" r="P202"/>
      <c s="7" r="Q202"/>
      <c s="7" r="R202"/>
      <c s="7" r="S202"/>
      <c s="7" r="T202"/>
      <c s="7" r="U202"/>
      <c s="7" r="V202"/>
      <c s="7" r="W202"/>
      <c s="7" r="X202"/>
    </row>
    <row r="203">
      <c s="7" r="A203">
        <v>200.0</v>
      </c>
      <c t="s" s="7" r="B203">
        <v>1205</v>
      </c>
      <c t="s" s="8" r="C203">
        <v>1206</v>
      </c>
      <c s="9" r="D203">
        <v>28718.0</v>
      </c>
      <c t="str" s="7" r="E203">
        <f>2014-YEAR(D203)</f>
        <v>36</v>
      </c>
      <c t="s" s="7" r="F203">
        <v>1207</v>
      </c>
      <c t="s" s="7" r="G203">
        <v>1208</v>
      </c>
      <c s="7" r="H203">
        <v>3.0</v>
      </c>
      <c s="11" r="I203"/>
      <c s="7" r="J203"/>
      <c s="7" r="K203"/>
      <c s="7" r="L203"/>
      <c s="7" r="M203"/>
      <c s="7" r="N203"/>
      <c s="7" r="O203"/>
      <c s="7" r="P203"/>
      <c s="7" r="Q203"/>
      <c s="7" r="R203"/>
      <c s="7" r="S203"/>
      <c s="7" r="T203"/>
      <c s="7" r="U203"/>
      <c s="7" r="V203"/>
      <c s="7" r="W203"/>
      <c s="7" r="X203"/>
    </row>
    <row r="204">
      <c s="7" r="A204">
        <v>201.0</v>
      </c>
      <c t="s" s="7" r="B204">
        <v>1209</v>
      </c>
      <c t="s" s="8" r="C204">
        <v>1210</v>
      </c>
      <c t="s" s="9" r="D204">
        <v>1211</v>
      </c>
      <c t="str" s="7" r="E204">
        <f>2014-YEAR(D204)</f>
        <v>69</v>
      </c>
      <c t="s" s="7" r="F204">
        <v>1212</v>
      </c>
      <c t="s" s="7" r="G204">
        <v>1213</v>
      </c>
      <c s="7" r="H204">
        <v>3.0</v>
      </c>
      <c s="11" r="I204"/>
      <c s="7" r="J204"/>
      <c s="7" r="K204"/>
      <c s="7" r="L204"/>
      <c s="7" r="M204"/>
      <c s="7" r="N204"/>
      <c s="7" r="O204"/>
      <c s="7" r="P204"/>
      <c s="7" r="Q204"/>
      <c s="7" r="R204"/>
      <c s="7" r="S204"/>
      <c s="7" r="T204"/>
      <c s="7" r="U204"/>
      <c s="7" r="V204"/>
      <c s="7" r="W204"/>
      <c s="7" r="X204"/>
    </row>
    <row r="205">
      <c s="7" r="A205">
        <v>202.0</v>
      </c>
      <c t="s" s="7" r="B205">
        <v>1214</v>
      </c>
      <c t="s" s="8" r="C205">
        <v>1215</v>
      </c>
      <c t="s" s="9" r="D205">
        <v>1216</v>
      </c>
      <c t="str" s="7" r="E205">
        <f>2014-YEAR(D205)</f>
        <v>47</v>
      </c>
      <c t="s" s="7" r="F205">
        <v>1217</v>
      </c>
      <c t="s" s="7" r="G205">
        <v>1218</v>
      </c>
      <c s="7" r="H205">
        <v>3.0</v>
      </c>
      <c s="11" r="I205"/>
      <c s="7" r="J205"/>
      <c s="7" r="K205"/>
      <c s="7" r="L205"/>
      <c s="7" r="M205"/>
      <c s="7" r="N205"/>
      <c s="7" r="O205"/>
      <c s="7" r="P205"/>
      <c s="7" r="Q205"/>
      <c s="7" r="R205"/>
      <c s="7" r="S205"/>
      <c s="7" r="T205"/>
      <c s="7" r="U205"/>
      <c s="7" r="V205"/>
      <c s="7" r="W205"/>
      <c s="7" r="X205"/>
    </row>
    <row r="206">
      <c s="7" r="A206">
        <v>203.0</v>
      </c>
      <c t="s" s="7" r="B206">
        <v>1219</v>
      </c>
      <c t="s" s="8" r="C206">
        <v>1220</v>
      </c>
      <c s="9" r="D206">
        <v>26136.0</v>
      </c>
      <c t="str" s="7" r="E206">
        <f>2014-YEAR(D206)</f>
        <v>43</v>
      </c>
      <c t="s" s="7" r="F206">
        <v>1221</v>
      </c>
      <c t="s" s="7" r="G206">
        <v>1222</v>
      </c>
      <c s="7" r="H206">
        <v>2.0</v>
      </c>
      <c s="11" r="I206"/>
      <c s="7" r="J206"/>
      <c s="7" r="K206"/>
      <c s="7" r="L206"/>
      <c s="7" r="M206"/>
      <c s="7" r="N206"/>
      <c s="7" r="O206"/>
      <c s="7" r="P206"/>
      <c s="7" r="Q206"/>
      <c s="7" r="R206"/>
      <c s="7" r="S206"/>
      <c s="7" r="T206"/>
      <c s="7" r="U206"/>
      <c s="7" r="V206"/>
      <c s="7" r="W206"/>
      <c s="7" r="X206"/>
    </row>
    <row r="207">
      <c s="7" r="A207">
        <v>204.0</v>
      </c>
      <c t="s" s="7" r="B207">
        <v>1223</v>
      </c>
      <c t="s" s="8" r="C207">
        <v>1224</v>
      </c>
      <c t="s" s="9" r="D207">
        <v>1225</v>
      </c>
      <c t="str" s="7" r="E207">
        <f>2014-YEAR(D207)</f>
        <v>59</v>
      </c>
      <c t="s" s="7" r="F207">
        <v>1226</v>
      </c>
      <c t="s" s="7" r="G207">
        <v>1227</v>
      </c>
      <c s="7" r="H207">
        <v>7.0</v>
      </c>
      <c s="11" r="I207"/>
      <c s="7" r="J207"/>
      <c s="7" r="K207"/>
      <c s="7" r="L207"/>
      <c s="7" r="M207"/>
      <c s="7" r="N207"/>
      <c s="7" r="O207"/>
      <c s="7" r="P207"/>
      <c s="7" r="Q207"/>
      <c s="7" r="R207"/>
      <c s="7" r="S207"/>
      <c s="7" r="T207"/>
      <c s="7" r="U207"/>
      <c s="7" r="V207"/>
      <c s="7" r="W207"/>
      <c s="7" r="X207"/>
    </row>
    <row r="208">
      <c s="7" r="A208">
        <v>205.0</v>
      </c>
      <c t="s" s="7" r="B208">
        <v>1228</v>
      </c>
      <c t="s" s="8" r="C208">
        <v>1229</v>
      </c>
      <c t="s" s="9" r="D208">
        <v>1230</v>
      </c>
      <c t="str" s="7" r="E208">
        <f>2014-YEAR(D208)</f>
        <v>63</v>
      </c>
      <c t="s" s="7" r="F208">
        <v>1231</v>
      </c>
      <c t="s" s="7" r="G208">
        <v>1232</v>
      </c>
      <c s="7" r="H208">
        <v>3.0</v>
      </c>
      <c s="11" r="I208"/>
      <c s="7" r="J208"/>
      <c s="7" r="K208"/>
      <c s="7" r="L208"/>
      <c s="7" r="M208"/>
      <c s="7" r="N208"/>
      <c s="7" r="O208"/>
      <c s="7" r="P208"/>
      <c s="7" r="Q208"/>
      <c s="7" r="R208"/>
      <c s="7" r="S208"/>
      <c s="7" r="T208"/>
      <c s="7" r="U208"/>
      <c s="7" r="V208"/>
      <c s="7" r="W208"/>
      <c s="7" r="X208"/>
    </row>
    <row r="209">
      <c s="7" r="A209">
        <v>206.0</v>
      </c>
      <c t="s" s="7" r="B209">
        <v>1233</v>
      </c>
      <c t="s" s="8" r="C209">
        <v>1234</v>
      </c>
      <c s="9" r="D209">
        <v>26385.0</v>
      </c>
      <c t="str" s="7" r="E209">
        <f>2014-YEAR(D209)</f>
        <v>42</v>
      </c>
      <c t="s" s="7" r="F209">
        <v>1235</v>
      </c>
      <c t="s" s="7" r="G209">
        <v>1236</v>
      </c>
      <c s="7" r="H209">
        <v>3.0</v>
      </c>
      <c s="11" r="I209"/>
      <c s="7" r="J209"/>
      <c s="7" r="K209"/>
      <c s="7" r="L209"/>
      <c s="7" r="M209"/>
      <c s="7" r="N209"/>
      <c s="7" r="O209"/>
      <c s="7" r="P209"/>
      <c s="7" r="Q209"/>
      <c s="7" r="R209"/>
      <c s="7" r="S209"/>
      <c s="7" r="T209"/>
      <c s="7" r="U209"/>
      <c s="7" r="V209"/>
      <c s="7" r="W209"/>
      <c s="7" r="X209"/>
    </row>
    <row r="210">
      <c s="7" r="A210">
        <v>207.0</v>
      </c>
      <c t="s" s="7" r="B210">
        <v>1237</v>
      </c>
      <c t="s" s="8" r="C210">
        <v>1238</v>
      </c>
      <c t="s" s="9" r="D210">
        <v>1239</v>
      </c>
      <c t="str" s="7" r="E210">
        <f>2014-YEAR(D210)</f>
        <v>51</v>
      </c>
      <c t="s" s="7" r="F210">
        <v>1240</v>
      </c>
      <c t="s" s="7" r="G210">
        <v>1241</v>
      </c>
      <c s="7" r="H210">
        <v>3.0</v>
      </c>
      <c s="11" r="I210"/>
      <c s="7" r="J210"/>
      <c s="7" r="K210"/>
      <c s="7" r="L210"/>
      <c s="7" r="M210"/>
      <c s="7" r="N210"/>
      <c s="7" r="O210"/>
      <c s="7" r="P210"/>
      <c s="7" r="Q210"/>
      <c s="7" r="R210"/>
      <c s="7" r="S210"/>
      <c s="7" r="T210"/>
      <c s="7" r="U210"/>
      <c s="7" r="V210"/>
      <c s="7" r="W210"/>
      <c s="7" r="X210"/>
    </row>
    <row r="211">
      <c s="7" r="A211">
        <v>208.0</v>
      </c>
      <c t="s" s="7" r="B211">
        <v>1242</v>
      </c>
      <c t="s" s="8" r="C211">
        <v>1243</v>
      </c>
      <c t="s" s="9" r="D211">
        <v>1244</v>
      </c>
      <c t="str" s="7" r="E211">
        <f>2014-YEAR(D211)</f>
        <v>66</v>
      </c>
      <c t="s" s="7" r="F211">
        <v>1245</v>
      </c>
      <c t="s" s="7" r="G211">
        <v>1246</v>
      </c>
      <c s="7" r="H211">
        <v>7.0</v>
      </c>
      <c s="11" r="I211"/>
      <c s="7" r="J211"/>
      <c s="7" r="K211"/>
      <c s="7" r="L211"/>
      <c s="7" r="M211"/>
      <c s="7" r="N211"/>
      <c s="7" r="O211"/>
      <c s="7" r="P211"/>
      <c s="7" r="Q211"/>
      <c s="7" r="R211"/>
      <c s="7" r="S211"/>
      <c s="7" r="T211"/>
      <c s="7" r="U211"/>
      <c s="7" r="V211"/>
      <c s="7" r="W211"/>
      <c s="7" r="X211"/>
    </row>
    <row r="212">
      <c s="7" r="A212">
        <v>209.0</v>
      </c>
      <c t="s" s="7" r="B212">
        <v>1247</v>
      </c>
      <c t="s" s="8" r="C212">
        <v>1248</v>
      </c>
      <c t="s" s="9" r="D212">
        <v>1249</v>
      </c>
      <c t="str" s="7" r="E212">
        <f>2014-YEAR(D212)</f>
        <v>52</v>
      </c>
      <c t="s" s="7" r="F212">
        <v>1250</v>
      </c>
      <c t="s" s="7" r="G212">
        <v>1251</v>
      </c>
      <c s="7" r="H212">
        <v>2.0</v>
      </c>
      <c s="11" r="I212"/>
      <c s="7" r="J212"/>
      <c s="7" r="K212"/>
      <c s="7" r="L212"/>
      <c s="7" r="M212"/>
      <c s="7" r="N212"/>
      <c s="7" r="O212"/>
      <c s="7" r="P212"/>
      <c s="7" r="Q212"/>
      <c s="7" r="R212"/>
      <c s="7" r="S212"/>
      <c s="7" r="T212"/>
      <c s="7" r="U212"/>
      <c s="7" r="V212"/>
      <c s="7" r="W212"/>
      <c s="7" r="X212"/>
    </row>
    <row r="213">
      <c s="7" r="A213">
        <v>210.0</v>
      </c>
      <c t="s" s="7" r="B213">
        <v>1252</v>
      </c>
      <c t="s" s="8" r="C213">
        <v>1253</v>
      </c>
      <c t="s" s="9" r="D213">
        <v>1254</v>
      </c>
      <c t="str" s="7" r="E213">
        <f>2014-YEAR(D213)</f>
        <v>46</v>
      </c>
      <c t="s" s="7" r="F213">
        <v>1255</v>
      </c>
      <c t="s" s="7" r="G213">
        <v>1256</v>
      </c>
      <c s="7" r="H213">
        <v>3.0</v>
      </c>
      <c s="11" r="I213"/>
      <c s="7" r="J213"/>
      <c s="7" r="K213"/>
      <c s="7" r="L213"/>
      <c s="7" r="M213"/>
      <c s="7" r="N213"/>
      <c s="7" r="O213"/>
      <c s="7" r="P213"/>
      <c s="7" r="Q213"/>
      <c s="7" r="R213"/>
      <c s="7" r="S213"/>
      <c s="7" r="T213"/>
      <c s="7" r="U213"/>
      <c s="7" r="V213"/>
      <c s="7" r="W213"/>
      <c s="7" r="X213"/>
    </row>
    <row r="214">
      <c s="7" r="A214">
        <v>211.0</v>
      </c>
      <c t="s" s="7" r="B214">
        <v>1257</v>
      </c>
      <c t="s" s="8" r="C214">
        <v>1258</v>
      </c>
      <c t="s" s="9" r="D214">
        <v>1259</v>
      </c>
      <c t="str" s="7" r="E214">
        <f>2014-YEAR(D214)</f>
        <v>56</v>
      </c>
      <c t="s" s="7" r="F214">
        <v>1260</v>
      </c>
      <c t="s" s="7" r="G214">
        <v>1261</v>
      </c>
      <c s="7" r="H214">
        <v>3.0</v>
      </c>
      <c s="11" r="I214"/>
      <c s="7" r="J214"/>
      <c s="7" r="K214"/>
      <c s="7" r="L214"/>
      <c s="7" r="M214"/>
      <c s="7" r="N214"/>
      <c s="7" r="O214"/>
      <c s="7" r="P214"/>
      <c s="7" r="Q214"/>
      <c s="7" r="R214"/>
      <c s="7" r="S214"/>
      <c s="7" r="T214"/>
      <c s="7" r="U214"/>
      <c s="7" r="V214"/>
      <c s="7" r="W214"/>
      <c s="7" r="X214"/>
    </row>
    <row r="215">
      <c s="7" r="A215">
        <v>212.0</v>
      </c>
      <c t="s" s="7" r="B215">
        <v>1262</v>
      </c>
      <c t="s" s="8" r="C215">
        <v>1263</v>
      </c>
      <c s="9" r="D215">
        <v>28402.0</v>
      </c>
      <c t="str" s="7" r="E215">
        <f>2014-YEAR(D215)</f>
        <v>37</v>
      </c>
      <c t="s" s="7" r="F215">
        <v>1264</v>
      </c>
      <c t="s" s="7" r="G215">
        <v>1265</v>
      </c>
      <c s="7" r="H215">
        <v>3.0</v>
      </c>
      <c s="11" r="I215"/>
      <c s="7" r="J215"/>
      <c s="7" r="K215"/>
      <c s="7" r="L215"/>
      <c s="7" r="M215"/>
      <c s="7" r="N215"/>
      <c s="7" r="O215"/>
      <c s="7" r="P215"/>
      <c s="7" r="Q215"/>
      <c s="7" r="R215"/>
      <c s="7" r="S215"/>
      <c s="7" r="T215"/>
      <c s="7" r="U215"/>
      <c s="7" r="V215"/>
      <c s="7" r="W215"/>
      <c s="7" r="X215"/>
    </row>
    <row r="216">
      <c s="7" r="A216">
        <v>213.0</v>
      </c>
      <c t="s" s="7" r="B216">
        <v>1266</v>
      </c>
      <c t="s" s="8" r="C216">
        <v>1267</v>
      </c>
      <c t="s" s="9" r="D216">
        <v>1268</v>
      </c>
      <c t="str" s="7" r="E216">
        <f>2014-YEAR(D216)</f>
        <v>60</v>
      </c>
      <c t="s" s="7" r="F216">
        <v>1269</v>
      </c>
      <c t="s" s="7" r="G216">
        <v>1270</v>
      </c>
      <c s="7" r="H216">
        <v>3.0</v>
      </c>
      <c s="11" r="I216"/>
      <c s="7" r="J216"/>
      <c s="7" r="K216"/>
      <c s="7" r="L216"/>
      <c s="7" r="M216"/>
      <c s="7" r="N216"/>
      <c s="7" r="O216"/>
      <c s="7" r="P216"/>
      <c s="7" r="Q216"/>
      <c s="7" r="R216"/>
      <c s="7" r="S216"/>
      <c s="7" r="T216"/>
      <c s="7" r="U216"/>
      <c s="7" r="V216"/>
      <c s="7" r="W216"/>
      <c s="7" r="X216"/>
    </row>
    <row r="217">
      <c s="7" r="A217">
        <v>214.0</v>
      </c>
      <c t="s" s="7" r="B217">
        <v>1271</v>
      </c>
      <c t="s" s="8" r="C217">
        <v>1272</v>
      </c>
      <c t="s" s="9" r="D217">
        <v>1273</v>
      </c>
      <c t="str" s="7" r="E217">
        <f>2014-YEAR(D217)</f>
        <v>58</v>
      </c>
      <c t="s" s="7" r="F217">
        <v>1274</v>
      </c>
      <c t="s" s="7" r="G217">
        <v>1275</v>
      </c>
      <c s="7" r="H217">
        <v>3.0</v>
      </c>
      <c s="11" r="I217"/>
      <c s="7" r="J217"/>
      <c s="7" r="K217"/>
      <c s="7" r="L217"/>
      <c s="7" r="M217"/>
      <c s="7" r="N217"/>
      <c s="7" r="O217"/>
      <c s="7" r="P217"/>
      <c s="7" r="Q217"/>
      <c s="7" r="R217"/>
      <c s="7" r="S217"/>
      <c s="7" r="T217"/>
      <c s="7" r="U217"/>
      <c s="7" r="V217"/>
      <c s="7" r="W217"/>
      <c s="7" r="X217"/>
    </row>
    <row r="218">
      <c s="7" r="A218">
        <v>215.0</v>
      </c>
      <c t="s" s="7" r="B218">
        <v>1276</v>
      </c>
      <c t="s" s="8" r="C218">
        <v>1277</v>
      </c>
      <c t="s" s="9" r="D218">
        <v>1278</v>
      </c>
      <c t="str" s="7" r="E218">
        <f>2014-YEAR(D218)</f>
        <v>52</v>
      </c>
      <c t="s" s="7" r="F218">
        <v>1279</v>
      </c>
      <c t="s" s="7" r="G218">
        <v>1280</v>
      </c>
      <c s="7" r="H218">
        <v>3.0</v>
      </c>
      <c s="11" r="I218"/>
      <c s="7" r="J218"/>
      <c s="7" r="K218"/>
      <c s="7" r="L218"/>
      <c s="7" r="M218"/>
      <c s="7" r="N218"/>
      <c s="7" r="O218"/>
      <c s="7" r="P218"/>
      <c s="7" r="Q218"/>
      <c s="7" r="R218"/>
      <c s="7" r="S218"/>
      <c s="7" r="T218"/>
      <c s="7" r="U218"/>
      <c s="7" r="V218"/>
      <c s="7" r="W218"/>
      <c s="7" r="X218"/>
    </row>
    <row r="219">
      <c s="7" r="A219">
        <v>216.0</v>
      </c>
      <c t="s" s="7" r="B219">
        <v>1281</v>
      </c>
      <c t="s" s="8" r="C219">
        <v>1282</v>
      </c>
      <c t="s" s="9" r="D219">
        <v>1283</v>
      </c>
      <c t="str" s="7" r="E219">
        <f>2014-YEAR(D219)</f>
        <v>60</v>
      </c>
      <c t="s" s="7" r="F219">
        <v>1284</v>
      </c>
      <c t="s" s="7" r="G219">
        <v>1285</v>
      </c>
      <c s="7" r="H219">
        <v>3.0</v>
      </c>
      <c s="11" r="I219"/>
      <c s="7" r="J219"/>
      <c s="7" r="K219"/>
      <c s="7" r="L219"/>
      <c s="7" r="M219"/>
      <c s="7" r="N219"/>
      <c s="7" r="O219"/>
      <c s="7" r="P219"/>
      <c s="7" r="Q219"/>
      <c s="7" r="R219"/>
      <c s="7" r="S219"/>
      <c s="7" r="T219"/>
      <c s="7" r="U219"/>
      <c s="7" r="V219"/>
      <c s="7" r="W219"/>
      <c s="7" r="X219"/>
    </row>
    <row r="220">
      <c s="7" r="A220">
        <v>217.0</v>
      </c>
      <c t="s" s="7" r="B220">
        <v>1286</v>
      </c>
      <c t="s" s="8" r="C220">
        <v>1287</v>
      </c>
      <c t="s" s="9" r="D220">
        <v>1288</v>
      </c>
      <c t="str" s="7" r="E220">
        <f>2014-YEAR(D220)</f>
        <v>51</v>
      </c>
      <c t="s" s="7" r="F220">
        <v>1289</v>
      </c>
      <c t="s" s="7" r="G220">
        <v>1290</v>
      </c>
      <c s="7" r="H220">
        <v>3.0</v>
      </c>
      <c s="11" r="I220"/>
      <c s="7" r="J220"/>
      <c s="7" r="K220"/>
      <c s="7" r="L220"/>
      <c s="7" r="M220"/>
      <c s="7" r="N220"/>
      <c s="7" r="O220"/>
      <c s="7" r="P220"/>
      <c s="7" r="Q220"/>
      <c s="7" r="R220"/>
      <c s="7" r="S220"/>
      <c s="7" r="T220"/>
      <c s="7" r="U220"/>
      <c s="7" r="V220"/>
      <c s="7" r="W220"/>
      <c s="7" r="X220"/>
    </row>
    <row r="221">
      <c s="7" r="A221">
        <v>218.0</v>
      </c>
      <c t="s" s="7" r="B221">
        <v>1291</v>
      </c>
      <c t="s" s="8" r="C221">
        <v>1292</v>
      </c>
      <c t="s" s="9" r="D221">
        <v>1293</v>
      </c>
      <c t="str" s="7" r="E221">
        <f>2014-YEAR(D221)</f>
        <v>64</v>
      </c>
      <c t="s" s="7" r="F221">
        <v>1294</v>
      </c>
      <c t="s" s="7" r="G221">
        <v>1295</v>
      </c>
      <c s="7" r="H221">
        <v>3.0</v>
      </c>
      <c s="11" r="I221"/>
      <c s="7" r="J221"/>
      <c s="7" r="K221"/>
      <c s="7" r="L221"/>
      <c s="7" r="M221"/>
      <c s="7" r="N221"/>
      <c s="7" r="O221"/>
      <c s="7" r="P221"/>
      <c s="7" r="Q221"/>
      <c s="7" r="R221"/>
      <c s="7" r="S221"/>
      <c s="7" r="T221"/>
      <c s="7" r="U221"/>
      <c s="7" r="V221"/>
      <c s="7" r="W221"/>
      <c s="7" r="X221"/>
    </row>
    <row r="222">
      <c s="7" r="A222">
        <v>219.0</v>
      </c>
      <c t="s" s="7" r="B222">
        <v>1296</v>
      </c>
      <c t="s" s="8" r="C222">
        <v>1297</v>
      </c>
      <c t="s" s="9" r="D222">
        <v>1298</v>
      </c>
      <c t="str" s="7" r="E222">
        <f>2014-YEAR(D222)</f>
        <v>56</v>
      </c>
      <c t="s" s="7" r="F222">
        <v>1299</v>
      </c>
      <c t="s" s="7" r="G222">
        <v>1300</v>
      </c>
      <c s="7" r="H222">
        <v>3.0</v>
      </c>
      <c s="11" r="I222"/>
      <c s="7" r="J222"/>
      <c s="7" r="K222"/>
      <c s="7" r="L222"/>
      <c s="7" r="M222"/>
      <c s="7" r="N222"/>
      <c s="7" r="O222"/>
      <c s="7" r="P222"/>
      <c s="7" r="Q222"/>
      <c s="7" r="R222"/>
      <c s="7" r="S222"/>
      <c s="7" r="T222"/>
      <c s="7" r="U222"/>
      <c s="7" r="V222"/>
      <c s="7" r="W222"/>
      <c s="7" r="X222"/>
    </row>
    <row r="223">
      <c s="7" r="A223">
        <v>220.0</v>
      </c>
      <c t="s" s="7" r="B223">
        <v>1301</v>
      </c>
      <c t="s" s="8" r="C223">
        <v>1302</v>
      </c>
      <c t="s" s="9" r="D223">
        <v>1303</v>
      </c>
      <c t="str" s="7" r="E223">
        <f>2014-YEAR(D223)</f>
        <v>49</v>
      </c>
      <c t="s" s="7" r="F223">
        <v>1304</v>
      </c>
      <c t="s" s="7" r="G223">
        <v>1305</v>
      </c>
      <c s="7" r="H223">
        <v>3.0</v>
      </c>
      <c s="11" r="I223"/>
      <c s="7" r="J223"/>
      <c s="7" r="K223"/>
      <c s="7" r="L223"/>
      <c s="7" r="M223"/>
      <c s="7" r="N223"/>
      <c s="7" r="O223"/>
      <c s="7" r="P223"/>
      <c s="7" r="Q223"/>
      <c s="7" r="R223"/>
      <c s="7" r="S223"/>
      <c s="7" r="T223"/>
      <c s="7" r="U223"/>
      <c s="7" r="V223"/>
      <c s="7" r="W223"/>
      <c s="7" r="X223"/>
    </row>
    <row r="224">
      <c s="7" r="A224">
        <v>221.0</v>
      </c>
      <c t="s" s="7" r="B224">
        <v>1306</v>
      </c>
      <c t="s" s="8" r="C224">
        <v>1307</v>
      </c>
      <c t="s" s="9" r="D224">
        <v>1308</v>
      </c>
      <c t="str" s="7" r="E224">
        <f>2014-YEAR(D224)</f>
        <v>56</v>
      </c>
      <c t="s" s="7" r="F224">
        <v>1309</v>
      </c>
      <c t="s" s="7" r="G224">
        <v>1310</v>
      </c>
      <c s="7" r="H224">
        <v>5.0</v>
      </c>
      <c s="11" r="I224"/>
      <c s="7" r="J224"/>
      <c s="7" r="K224"/>
      <c s="7" r="L224"/>
      <c s="7" r="M224"/>
      <c s="7" r="N224"/>
      <c s="7" r="O224"/>
      <c s="7" r="P224"/>
      <c s="7" r="Q224"/>
      <c s="7" r="R224"/>
      <c s="7" r="S224"/>
      <c s="7" r="T224"/>
      <c s="7" r="U224"/>
      <c s="7" r="V224"/>
      <c s="7" r="W224"/>
      <c s="7" r="X224"/>
    </row>
    <row r="225">
      <c s="7" r="A225">
        <v>222.0</v>
      </c>
      <c t="s" s="7" r="B225">
        <v>1311</v>
      </c>
      <c t="s" s="8" r="C225">
        <v>1312</v>
      </c>
      <c t="s" s="9" r="D225">
        <v>1313</v>
      </c>
      <c t="str" s="7" r="E225">
        <f>2014-YEAR(D225)</f>
        <v>68</v>
      </c>
      <c t="s" s="7" r="F225">
        <v>1314</v>
      </c>
      <c t="s" s="7" r="G225">
        <v>1315</v>
      </c>
      <c s="7" r="H225">
        <v>3.0</v>
      </c>
      <c s="11" r="I225"/>
      <c s="7" r="J225"/>
      <c s="7" r="K225"/>
      <c s="7" r="L225"/>
      <c s="7" r="M225"/>
      <c s="7" r="N225"/>
      <c s="7" r="O225"/>
      <c s="7" r="P225"/>
      <c s="7" r="Q225"/>
      <c s="7" r="R225"/>
      <c s="7" r="S225"/>
      <c s="7" r="T225"/>
      <c s="7" r="U225"/>
      <c s="7" r="V225"/>
      <c s="7" r="W225"/>
      <c s="7" r="X225"/>
    </row>
    <row r="226">
      <c s="7" r="A226">
        <v>223.0</v>
      </c>
      <c t="s" s="7" r="B226">
        <v>1316</v>
      </c>
      <c t="s" s="8" r="C226">
        <v>1317</v>
      </c>
      <c t="s" s="9" r="D226">
        <v>1318</v>
      </c>
      <c t="str" s="7" r="E226">
        <f>2014-YEAR(D226)</f>
        <v>71</v>
      </c>
      <c t="s" s="7" r="F226">
        <v>1319</v>
      </c>
      <c t="s" s="7" r="G226">
        <v>1320</v>
      </c>
      <c s="7" r="H226">
        <v>3.0</v>
      </c>
      <c s="11" r="I226"/>
      <c s="7" r="J226"/>
      <c s="7" r="K226"/>
      <c s="7" r="L226"/>
      <c s="7" r="M226"/>
      <c s="7" r="N226"/>
      <c s="7" r="O226"/>
      <c s="7" r="P226"/>
      <c s="7" r="Q226"/>
      <c s="7" r="R226"/>
      <c s="7" r="S226"/>
      <c s="7" r="T226"/>
      <c s="7" r="U226"/>
      <c s="7" r="V226"/>
      <c s="7" r="W226"/>
      <c s="7" r="X226"/>
    </row>
    <row r="227">
      <c s="7" r="A227">
        <v>224.0</v>
      </c>
      <c t="s" s="7" r="B227">
        <v>1321</v>
      </c>
      <c t="s" s="8" r="C227">
        <v>1322</v>
      </c>
      <c t="s" s="9" r="D227">
        <v>1323</v>
      </c>
      <c t="str" s="7" r="E227">
        <f>2014-YEAR(D227)</f>
        <v>66</v>
      </c>
      <c t="s" s="7" r="F227">
        <v>1324</v>
      </c>
      <c t="s" s="7" r="G227">
        <v>1325</v>
      </c>
      <c s="7" r="H227">
        <v>3.0</v>
      </c>
      <c s="11" r="I227"/>
      <c s="7" r="J227"/>
      <c s="7" r="K227"/>
      <c s="7" r="L227"/>
      <c s="7" r="M227"/>
      <c s="7" r="N227"/>
      <c s="7" r="O227"/>
      <c s="7" r="P227"/>
      <c s="7" r="Q227"/>
      <c s="7" r="R227"/>
      <c s="7" r="S227"/>
      <c s="7" r="T227"/>
      <c s="7" r="U227"/>
      <c s="7" r="V227"/>
      <c s="7" r="W227"/>
      <c s="7" r="X227"/>
    </row>
    <row r="228">
      <c s="7" r="A228">
        <v>225.0</v>
      </c>
      <c t="s" s="7" r="B228">
        <v>1326</v>
      </c>
      <c t="s" s="8" r="C228">
        <v>1327</v>
      </c>
      <c t="s" s="9" r="D228">
        <v>1328</v>
      </c>
      <c t="str" s="7" r="E228">
        <f>2014-YEAR(D228)</f>
        <v>65</v>
      </c>
      <c t="s" s="7" r="F228">
        <v>1329</v>
      </c>
      <c t="s" s="7" r="G228">
        <v>1330</v>
      </c>
      <c s="7" r="H228">
        <v>3.0</v>
      </c>
      <c s="11" r="I228"/>
      <c s="7" r="J228"/>
      <c s="7" r="K228"/>
      <c s="7" r="L228"/>
      <c s="7" r="M228"/>
      <c s="7" r="N228"/>
      <c s="7" r="O228"/>
      <c s="7" r="P228"/>
      <c s="7" r="Q228"/>
      <c s="7" r="R228"/>
      <c s="7" r="S228"/>
      <c s="7" r="T228"/>
      <c s="7" r="U228"/>
      <c s="7" r="V228"/>
      <c s="7" r="W228"/>
      <c s="7" r="X228"/>
    </row>
    <row r="229">
      <c s="7" r="A229">
        <v>226.0</v>
      </c>
      <c t="s" s="7" r="B229">
        <v>1331</v>
      </c>
      <c t="s" s="8" r="C229">
        <v>1332</v>
      </c>
      <c t="s" s="9" r="D229">
        <v>1333</v>
      </c>
      <c t="str" s="7" r="E229">
        <f>2014-YEAR(D229)</f>
        <v>67</v>
      </c>
      <c t="s" s="7" r="F229">
        <v>1334</v>
      </c>
      <c t="s" s="7" r="G229">
        <v>1335</v>
      </c>
      <c s="7" r="H229">
        <v>3.0</v>
      </c>
      <c s="11" r="I229"/>
      <c s="7" r="J229"/>
      <c s="7" r="K229"/>
      <c s="7" r="L229"/>
      <c s="7" r="M229"/>
      <c s="7" r="N229"/>
      <c s="7" r="O229"/>
      <c s="7" r="P229"/>
      <c s="7" r="Q229"/>
      <c s="7" r="R229"/>
      <c s="7" r="S229"/>
      <c s="7" r="T229"/>
      <c s="7" r="U229"/>
      <c s="7" r="V229"/>
      <c s="7" r="W229"/>
      <c s="7" r="X229"/>
    </row>
    <row r="230">
      <c s="7" r="A230">
        <v>227.0</v>
      </c>
      <c t="s" s="7" r="B230">
        <v>1336</v>
      </c>
      <c t="s" s="8" r="C230">
        <v>1337</v>
      </c>
      <c t="s" s="9" r="D230">
        <v>1338</v>
      </c>
      <c t="str" s="7" r="E230">
        <f>2014-YEAR(D230)</f>
        <v>52</v>
      </c>
      <c t="s" s="7" r="F230">
        <v>1339</v>
      </c>
      <c t="s" s="7" r="G230">
        <v>1340</v>
      </c>
      <c s="7" r="H230">
        <v>2.0</v>
      </c>
      <c s="11" r="I230"/>
      <c s="7" r="J230"/>
      <c s="7" r="K230"/>
      <c s="7" r="L230"/>
      <c s="7" r="M230"/>
      <c s="7" r="N230"/>
      <c s="7" r="O230"/>
      <c s="7" r="P230"/>
      <c s="7" r="Q230"/>
      <c s="7" r="R230"/>
      <c s="7" r="S230"/>
      <c s="7" r="T230"/>
      <c s="7" r="U230"/>
      <c s="7" r="V230"/>
      <c s="7" r="W230"/>
      <c s="7" r="X230"/>
    </row>
    <row r="231">
      <c s="7" r="A231">
        <v>228.0</v>
      </c>
      <c t="s" s="7" r="B231">
        <v>1341</v>
      </c>
      <c t="s" s="8" r="C231">
        <v>1342</v>
      </c>
      <c t="s" s="9" r="D231">
        <v>1343</v>
      </c>
      <c t="str" s="7" r="E231">
        <f>2014-YEAR(D231)</f>
        <v>73</v>
      </c>
      <c t="s" s="7" r="F231">
        <v>1344</v>
      </c>
      <c t="s" s="7" r="G231">
        <v>1345</v>
      </c>
      <c s="7" r="H231">
        <v>3.0</v>
      </c>
      <c s="11" r="I231"/>
      <c s="7" r="J231"/>
      <c s="7" r="K231"/>
      <c s="7" r="L231"/>
      <c s="7" r="M231"/>
      <c s="7" r="N231"/>
      <c s="7" r="O231"/>
      <c s="7" r="P231"/>
      <c s="7" r="Q231"/>
      <c s="7" r="R231"/>
      <c s="7" r="S231"/>
      <c s="7" r="T231"/>
      <c s="7" r="U231"/>
      <c s="7" r="V231"/>
      <c s="7" r="W231"/>
      <c s="7" r="X231"/>
    </row>
    <row r="232">
      <c s="7" r="A232">
        <v>229.0</v>
      </c>
      <c t="s" s="7" r="B232">
        <v>1346</v>
      </c>
      <c t="s" s="8" r="C232">
        <v>1347</v>
      </c>
      <c t="s" s="9" r="D232">
        <v>1348</v>
      </c>
      <c t="str" s="7" r="E232">
        <f>2014-YEAR(D232)</f>
        <v>67</v>
      </c>
      <c t="s" s="7" r="F232">
        <v>1349</v>
      </c>
      <c t="s" s="7" r="G232">
        <v>1350</v>
      </c>
      <c s="7" r="H232">
        <v>7.0</v>
      </c>
      <c s="11" r="I232"/>
      <c s="7" r="J232"/>
      <c s="7" r="K232"/>
      <c s="7" r="L232"/>
      <c s="7" r="M232"/>
      <c s="7" r="N232"/>
      <c s="7" r="O232"/>
      <c s="7" r="P232"/>
      <c s="7" r="Q232"/>
      <c s="7" r="R232"/>
      <c s="7" r="S232"/>
      <c s="7" r="T232"/>
      <c s="7" r="U232"/>
      <c s="7" r="V232"/>
      <c s="7" r="W232"/>
      <c s="7" r="X232"/>
    </row>
    <row r="233">
      <c s="7" r="A233">
        <v>230.0</v>
      </c>
      <c t="s" s="7" r="B233">
        <v>1351</v>
      </c>
      <c t="s" s="8" r="C233">
        <v>1352</v>
      </c>
      <c t="s" s="9" r="D233">
        <v>1353</v>
      </c>
      <c t="str" s="7" r="E233">
        <f>2014-YEAR(D233)</f>
        <v>49</v>
      </c>
      <c t="s" s="7" r="F233">
        <v>1354</v>
      </c>
      <c t="s" s="7" r="G233">
        <v>1355</v>
      </c>
      <c s="7" r="H233">
        <v>3.0</v>
      </c>
      <c s="11" r="I233"/>
      <c s="7" r="J233"/>
      <c s="7" r="K233"/>
      <c s="7" r="L233"/>
      <c s="7" r="M233"/>
      <c s="7" r="N233"/>
      <c s="7" r="O233"/>
      <c s="7" r="P233"/>
      <c s="7" r="Q233"/>
      <c s="7" r="R233"/>
      <c s="7" r="S233"/>
      <c s="7" r="T233"/>
      <c s="7" r="U233"/>
      <c s="7" r="V233"/>
      <c s="7" r="W233"/>
      <c s="7" r="X233"/>
    </row>
    <row r="234">
      <c s="7" r="A234">
        <v>231.0</v>
      </c>
      <c t="s" s="7" r="B234">
        <v>1356</v>
      </c>
      <c t="s" s="8" r="C234">
        <v>1357</v>
      </c>
      <c t="s" s="9" r="D234">
        <v>1358</v>
      </c>
      <c t="str" s="7" r="E234">
        <f>2014-YEAR(D234)</f>
        <v>58</v>
      </c>
      <c t="s" s="7" r="F234">
        <v>1359</v>
      </c>
      <c t="s" s="7" r="G234">
        <v>1360</v>
      </c>
      <c s="7" r="H234">
        <v>3.0</v>
      </c>
      <c s="11" r="I234"/>
      <c s="7" r="J234"/>
      <c s="7" r="K234"/>
      <c s="7" r="L234"/>
      <c s="7" r="M234"/>
      <c s="7" r="N234"/>
      <c s="7" r="O234"/>
      <c s="7" r="P234"/>
      <c s="7" r="Q234"/>
      <c s="7" r="R234"/>
      <c s="7" r="S234"/>
      <c s="7" r="T234"/>
      <c s="7" r="U234"/>
      <c s="7" r="V234"/>
      <c s="7" r="W234"/>
      <c s="7" r="X234"/>
    </row>
    <row r="235">
      <c s="7" r="A235">
        <v>232.0</v>
      </c>
      <c t="s" s="7" r="B235">
        <v>1361</v>
      </c>
      <c t="s" s="8" r="C235">
        <v>1362</v>
      </c>
      <c t="s" s="9" r="D235">
        <v>1363</v>
      </c>
      <c t="str" s="7" r="E235">
        <f>2014-YEAR(D235)</f>
        <v>67</v>
      </c>
      <c t="s" s="7" r="F235">
        <v>1364</v>
      </c>
      <c t="s" s="7" r="G235">
        <v>1365</v>
      </c>
      <c s="7" r="H235">
        <v>3.0</v>
      </c>
      <c s="11" r="I235"/>
      <c s="7" r="J235"/>
      <c s="7" r="K235"/>
      <c s="7" r="L235"/>
      <c s="7" r="M235"/>
      <c s="7" r="N235"/>
      <c s="7" r="O235"/>
      <c s="7" r="P235"/>
      <c s="7" r="Q235"/>
      <c s="7" r="R235"/>
      <c s="7" r="S235"/>
      <c s="7" r="T235"/>
      <c s="7" r="U235"/>
      <c s="7" r="V235"/>
      <c s="7" r="W235"/>
      <c s="7" r="X235"/>
    </row>
    <row r="236">
      <c s="7" r="A236">
        <v>233.0</v>
      </c>
      <c t="s" s="7" r="B236">
        <v>1366</v>
      </c>
      <c t="s" s="8" r="C236">
        <v>1367</v>
      </c>
      <c t="s" s="9" r="D236">
        <v>1368</v>
      </c>
      <c t="str" s="7" r="E236">
        <f>2014-YEAR(D236)</f>
        <v>48</v>
      </c>
      <c t="s" s="7" r="F236">
        <v>1369</v>
      </c>
      <c t="s" s="7" r="G236">
        <v>1370</v>
      </c>
      <c s="7" r="H236">
        <v>3.0</v>
      </c>
      <c s="11" r="I236"/>
      <c s="7" r="J236"/>
      <c s="7" r="K236"/>
      <c s="7" r="L236"/>
      <c s="7" r="M236"/>
      <c s="7" r="N236"/>
      <c s="7" r="O236"/>
      <c s="7" r="P236"/>
      <c s="7" r="Q236"/>
      <c s="7" r="R236"/>
      <c s="7" r="S236"/>
      <c s="7" r="T236"/>
      <c s="7" r="U236"/>
      <c s="7" r="V236"/>
      <c s="7" r="W236"/>
      <c s="7" r="X236"/>
    </row>
    <row r="237">
      <c s="7" r="A237">
        <v>234.0</v>
      </c>
      <c t="s" s="7" r="B237">
        <v>1371</v>
      </c>
      <c t="s" s="8" r="C237">
        <v>1372</v>
      </c>
      <c t="s" s="9" r="D237">
        <v>1373</v>
      </c>
      <c t="str" s="7" r="E237">
        <f>2014-YEAR(D237)</f>
        <v>61</v>
      </c>
      <c t="s" s="7" r="F237">
        <v>1374</v>
      </c>
      <c t="s" s="7" r="G237">
        <v>1375</v>
      </c>
      <c s="7" r="H237">
        <v>3.0</v>
      </c>
      <c s="11" r="I237"/>
      <c s="7" r="J237"/>
      <c s="7" r="K237"/>
      <c s="7" r="L237"/>
      <c s="7" r="M237"/>
      <c s="7" r="N237"/>
      <c s="7" r="O237"/>
      <c s="7" r="P237"/>
      <c s="7" r="Q237"/>
      <c s="7" r="R237"/>
      <c s="7" r="S237"/>
      <c s="7" r="T237"/>
      <c s="7" r="U237"/>
      <c s="7" r="V237"/>
      <c s="7" r="W237"/>
      <c s="7" r="X237"/>
    </row>
    <row r="238">
      <c s="7" r="A238">
        <v>235.0</v>
      </c>
      <c t="s" s="7" r="B238">
        <v>1376</v>
      </c>
      <c t="s" s="8" r="C238">
        <v>1377</v>
      </c>
      <c t="s" s="9" r="D238">
        <v>1378</v>
      </c>
      <c t="str" s="7" r="E238">
        <f>2014-YEAR(D238)</f>
        <v>67</v>
      </c>
      <c t="s" s="7" r="F238">
        <v>1379</v>
      </c>
      <c t="s" s="7" r="G238">
        <v>1380</v>
      </c>
      <c s="7" r="H238">
        <v>3.0</v>
      </c>
      <c s="11" r="I238"/>
      <c s="7" r="J238"/>
      <c s="7" r="K238"/>
      <c s="7" r="L238"/>
      <c s="7" r="M238"/>
      <c s="7" r="N238"/>
      <c s="7" r="O238"/>
      <c s="7" r="P238"/>
      <c s="7" r="Q238"/>
      <c s="7" r="R238"/>
      <c s="7" r="S238"/>
      <c s="7" r="T238"/>
      <c s="7" r="U238"/>
      <c s="7" r="V238"/>
      <c s="7" r="W238"/>
      <c s="7" r="X238"/>
    </row>
    <row r="239">
      <c s="7" r="A239">
        <v>236.0</v>
      </c>
      <c t="s" s="7" r="B239">
        <v>1381</v>
      </c>
      <c t="s" s="8" r="C239">
        <v>1382</v>
      </c>
      <c t="s" s="9" r="D239">
        <v>1383</v>
      </c>
      <c t="str" s="7" r="E239">
        <f>2014-YEAR(D239)</f>
        <v>48</v>
      </c>
      <c t="s" s="7" r="F239">
        <v>1384</v>
      </c>
      <c t="s" s="7" r="G239">
        <v>1385</v>
      </c>
      <c s="7" r="H239">
        <v>3.0</v>
      </c>
      <c s="11" r="I239"/>
      <c s="7" r="J239"/>
      <c s="7" r="K239"/>
      <c s="7" r="L239"/>
      <c s="7" r="M239"/>
      <c s="7" r="N239"/>
      <c s="7" r="O239"/>
      <c s="7" r="P239"/>
      <c s="7" r="Q239"/>
      <c s="7" r="R239"/>
      <c s="7" r="S239"/>
      <c s="7" r="T239"/>
      <c s="7" r="U239"/>
      <c s="7" r="V239"/>
      <c s="7" r="W239"/>
      <c s="7" r="X239"/>
    </row>
    <row r="240">
      <c s="7" r="A240">
        <v>237.0</v>
      </c>
      <c t="s" s="7" r="B240">
        <v>1386</v>
      </c>
      <c t="s" s="8" r="C240">
        <v>1387</v>
      </c>
      <c t="s" s="9" r="D240">
        <v>1388</v>
      </c>
      <c t="str" s="7" r="E240">
        <f>2014-YEAR(D240)</f>
        <v>54</v>
      </c>
      <c t="s" s="7" r="F240">
        <v>1389</v>
      </c>
      <c t="s" s="7" r="G240">
        <v>1390</v>
      </c>
      <c s="7" r="H240">
        <v>3.0</v>
      </c>
      <c s="11" r="I240"/>
      <c s="7" r="J240"/>
      <c s="7" r="K240"/>
      <c s="7" r="L240"/>
      <c s="7" r="M240"/>
      <c s="7" r="N240"/>
      <c s="7" r="O240"/>
      <c s="7" r="P240"/>
      <c s="7" r="Q240"/>
      <c s="7" r="R240"/>
      <c s="7" r="S240"/>
      <c s="7" r="T240"/>
      <c s="7" r="U240"/>
      <c s="7" r="V240"/>
      <c s="7" r="W240"/>
      <c s="7" r="X240"/>
    </row>
    <row r="241">
      <c s="7" r="A241">
        <v>238.0</v>
      </c>
      <c t="s" s="7" r="B241">
        <v>1391</v>
      </c>
      <c t="s" s="8" r="C241">
        <v>1392</v>
      </c>
      <c t="s" s="9" r="D241">
        <v>1393</v>
      </c>
      <c t="str" s="7" r="E241">
        <f>2014-YEAR(D241)</f>
        <v>58</v>
      </c>
      <c t="s" s="7" r="F241">
        <v>1394</v>
      </c>
      <c t="s" s="7" r="G241">
        <v>1395</v>
      </c>
      <c s="7" r="H241">
        <v>3.0</v>
      </c>
      <c s="11" r="I241"/>
      <c s="7" r="J241"/>
      <c s="7" r="K241"/>
      <c s="7" r="L241"/>
      <c s="7" r="M241"/>
      <c s="7" r="N241"/>
      <c s="7" r="O241"/>
      <c s="7" r="P241"/>
      <c s="7" r="Q241"/>
      <c s="7" r="R241"/>
      <c s="7" r="S241"/>
      <c s="7" r="T241"/>
      <c s="7" r="U241"/>
      <c s="7" r="V241"/>
      <c s="7" r="W241"/>
      <c s="7" r="X241"/>
    </row>
    <row r="242">
      <c s="7" r="A242">
        <v>239.0</v>
      </c>
      <c t="s" s="7" r="B242">
        <v>1396</v>
      </c>
      <c t="s" s="8" r="C242">
        <v>1397</v>
      </c>
      <c t="s" s="9" r="D242">
        <v>1398</v>
      </c>
      <c t="str" s="7" r="E242">
        <f>2014-YEAR(D242)</f>
        <v>65</v>
      </c>
      <c t="s" s="7" r="F242">
        <v>1399</v>
      </c>
      <c t="s" s="7" r="G242">
        <v>1400</v>
      </c>
      <c s="7" r="H242">
        <v>3.0</v>
      </c>
      <c s="11" r="I242"/>
      <c s="7" r="J242"/>
      <c s="7" r="K242"/>
      <c s="7" r="L242"/>
      <c s="7" r="M242"/>
      <c s="7" r="N242"/>
      <c s="7" r="O242"/>
      <c s="7" r="P242"/>
      <c s="7" r="Q242"/>
      <c s="7" r="R242"/>
      <c s="7" r="S242"/>
      <c s="7" r="T242"/>
      <c s="7" r="U242"/>
      <c s="7" r="V242"/>
      <c s="7" r="W242"/>
      <c s="7" r="X242"/>
    </row>
    <row r="243">
      <c s="7" r="A243">
        <v>240.0</v>
      </c>
      <c t="s" s="7" r="B243">
        <v>1401</v>
      </c>
      <c t="s" s="8" r="C243">
        <v>1402</v>
      </c>
      <c s="9" r="D243">
        <v>25631.0</v>
      </c>
      <c t="str" s="7" r="E243">
        <f>2014-YEAR(D243)</f>
        <v>44</v>
      </c>
      <c t="s" s="7" r="F243">
        <v>1403</v>
      </c>
      <c t="s" s="7" r="G243">
        <v>1404</v>
      </c>
      <c s="7" r="H243">
        <v>3.0</v>
      </c>
      <c s="11" r="I243"/>
      <c s="7" r="J243"/>
      <c s="7" r="K243"/>
      <c s="7" r="L243"/>
      <c s="7" r="M243"/>
      <c s="7" r="N243"/>
      <c s="7" r="O243"/>
      <c s="7" r="P243"/>
      <c s="7" r="Q243"/>
      <c s="7" r="R243"/>
      <c s="7" r="S243"/>
      <c s="7" r="T243"/>
      <c s="7" r="U243"/>
      <c s="7" r="V243"/>
      <c s="7" r="W243"/>
      <c s="7" r="X243"/>
    </row>
    <row r="244">
      <c s="7" r="A244">
        <v>241.0</v>
      </c>
      <c t="s" s="7" r="B244">
        <v>1405</v>
      </c>
      <c t="s" s="8" r="C244">
        <v>1406</v>
      </c>
      <c t="s" s="9" r="D244">
        <v>1407</v>
      </c>
      <c t="str" s="7" r="E244">
        <f>2014-YEAR(D244)</f>
        <v>61</v>
      </c>
      <c t="s" s="7" r="F244">
        <v>1408</v>
      </c>
      <c t="s" s="7" r="G244">
        <v>1409</v>
      </c>
      <c s="7" r="H244">
        <v>3.0</v>
      </c>
      <c s="11" r="I244"/>
      <c s="7" r="J244"/>
      <c s="7" r="K244"/>
      <c s="7" r="L244"/>
      <c s="7" r="M244"/>
      <c s="7" r="N244"/>
      <c s="7" r="O244"/>
      <c s="7" r="P244"/>
      <c s="7" r="Q244"/>
      <c s="7" r="R244"/>
      <c s="7" r="S244"/>
      <c s="7" r="T244"/>
      <c s="7" r="U244"/>
      <c s="7" r="V244"/>
      <c s="7" r="W244"/>
      <c s="7" r="X244"/>
    </row>
    <row r="245">
      <c s="7" r="A245">
        <v>242.0</v>
      </c>
      <c t="s" s="7" r="B245">
        <v>1410</v>
      </c>
      <c t="s" s="8" r="C245">
        <v>1411</v>
      </c>
      <c t="s" s="9" r="D245">
        <v>1412</v>
      </c>
      <c t="str" s="7" r="E245">
        <f>2014-YEAR(D245)</f>
        <v>48</v>
      </c>
      <c t="s" s="7" r="F245">
        <v>1413</v>
      </c>
      <c t="s" s="7" r="G245">
        <v>1414</v>
      </c>
      <c s="7" r="H245">
        <v>3.0</v>
      </c>
      <c s="11" r="I245"/>
      <c s="7" r="J245"/>
      <c s="7" r="K245"/>
      <c s="7" r="L245"/>
      <c s="7" r="M245"/>
      <c s="7" r="N245"/>
      <c s="7" r="O245"/>
      <c s="7" r="P245"/>
      <c s="7" r="Q245"/>
      <c s="7" r="R245"/>
      <c s="7" r="S245"/>
      <c s="7" r="T245"/>
      <c s="7" r="U245"/>
      <c s="7" r="V245"/>
      <c s="7" r="W245"/>
      <c s="7" r="X245"/>
    </row>
    <row r="246">
      <c s="7" r="A246">
        <v>243.0</v>
      </c>
      <c t="s" s="7" r="B246">
        <v>1415</v>
      </c>
      <c t="s" s="8" r="C246">
        <v>1416</v>
      </c>
      <c t="s" s="9" r="D246">
        <v>1417</v>
      </c>
      <c t="str" s="7" r="E246">
        <f>2014-YEAR(D246)</f>
        <v>64</v>
      </c>
      <c t="s" s="7" r="F246">
        <v>1418</v>
      </c>
      <c t="s" s="7" r="G246">
        <v>1419</v>
      </c>
      <c s="7" r="H246">
        <v>3.0</v>
      </c>
      <c s="11" r="I246"/>
      <c s="7" r="J246"/>
      <c s="7" r="K246"/>
      <c s="7" r="L246"/>
      <c s="7" r="M246"/>
      <c s="7" r="N246"/>
      <c s="7" r="O246"/>
      <c s="7" r="P246"/>
      <c s="7" r="Q246"/>
      <c s="7" r="R246"/>
      <c s="7" r="S246"/>
      <c s="7" r="T246"/>
      <c s="7" r="U246"/>
      <c s="7" r="V246"/>
      <c s="7" r="W246"/>
      <c s="7" r="X246"/>
    </row>
    <row r="247">
      <c s="7" r="A247">
        <v>244.0</v>
      </c>
      <c t="s" s="7" r="B247">
        <v>1420</v>
      </c>
      <c t="s" s="8" r="C247">
        <v>1421</v>
      </c>
      <c t="s" s="9" r="D247">
        <v>1422</v>
      </c>
      <c t="str" s="7" r="E247">
        <f>2014-YEAR(D247)</f>
        <v>57</v>
      </c>
      <c t="s" s="7" r="F247">
        <v>1423</v>
      </c>
      <c t="s" s="7" r="G247">
        <v>1424</v>
      </c>
      <c s="7" r="H247">
        <v>3.0</v>
      </c>
      <c s="11" r="I247"/>
      <c s="7" r="J247"/>
      <c s="7" r="K247"/>
      <c s="7" r="L247"/>
      <c s="7" r="M247"/>
      <c s="7" r="N247"/>
      <c s="7" r="O247"/>
      <c s="7" r="P247"/>
      <c s="7" r="Q247"/>
      <c s="7" r="R247"/>
      <c s="7" r="S247"/>
      <c s="7" r="T247"/>
      <c s="7" r="U247"/>
      <c s="7" r="V247"/>
      <c s="7" r="W247"/>
      <c s="7" r="X247"/>
    </row>
    <row r="248">
      <c s="7" r="A248">
        <v>245.0</v>
      </c>
      <c t="s" s="7" r="B248">
        <v>1425</v>
      </c>
      <c t="s" s="8" r="C248">
        <v>1426</v>
      </c>
      <c t="s" s="9" r="D248">
        <v>1427</v>
      </c>
      <c t="str" s="7" r="E248">
        <f>2014-YEAR(D248)</f>
        <v>46</v>
      </c>
      <c t="s" s="7" r="F248">
        <v>1428</v>
      </c>
      <c t="s" s="7" r="G248">
        <v>1429</v>
      </c>
      <c s="7" r="H248">
        <v>3.0</v>
      </c>
      <c s="11" r="I248"/>
      <c s="7" r="J248"/>
      <c s="7" r="K248"/>
      <c s="7" r="L248"/>
      <c s="7" r="M248"/>
      <c s="7" r="N248"/>
      <c s="7" r="O248"/>
      <c s="7" r="P248"/>
      <c s="7" r="Q248"/>
      <c s="7" r="R248"/>
      <c s="7" r="S248"/>
      <c s="7" r="T248"/>
      <c s="7" r="U248"/>
      <c s="7" r="V248"/>
      <c s="7" r="W248"/>
      <c s="7" r="X248"/>
    </row>
    <row r="249">
      <c s="7" r="A249">
        <v>246.0</v>
      </c>
      <c t="s" s="7" r="B249">
        <v>1430</v>
      </c>
      <c t="s" s="8" r="C249">
        <v>1431</v>
      </c>
      <c t="s" s="9" r="D249">
        <v>1432</v>
      </c>
      <c t="str" s="7" r="E249">
        <f>2014-YEAR(D249)</f>
        <v>64</v>
      </c>
      <c t="s" s="7" r="F249">
        <v>1433</v>
      </c>
      <c t="s" s="7" r="G249">
        <v>1434</v>
      </c>
      <c s="7" r="H249">
        <v>3.0</v>
      </c>
      <c s="11" r="I249"/>
      <c s="7" r="J249"/>
      <c s="7" r="K249"/>
      <c s="7" r="L249"/>
      <c s="7" r="M249"/>
      <c s="7" r="N249"/>
      <c s="7" r="O249"/>
      <c s="7" r="P249"/>
      <c s="7" r="Q249"/>
      <c s="7" r="R249"/>
      <c s="7" r="S249"/>
      <c s="7" r="T249"/>
      <c s="7" r="U249"/>
      <c s="7" r="V249"/>
      <c s="7" r="W249"/>
      <c s="7" r="X249"/>
    </row>
    <row r="250">
      <c s="7" r="A250">
        <v>247.0</v>
      </c>
      <c t="s" s="7" r="B250">
        <v>1435</v>
      </c>
      <c t="s" s="8" r="C250">
        <v>1436</v>
      </c>
      <c t="s" s="9" r="D250">
        <v>1437</v>
      </c>
      <c t="str" s="7" r="E250">
        <f>2014-YEAR(D250)</f>
        <v>52</v>
      </c>
      <c t="s" s="7" r="F250">
        <v>1438</v>
      </c>
      <c t="s" s="7" r="G250">
        <v>1439</v>
      </c>
      <c s="7" r="H250">
        <v>3.0</v>
      </c>
      <c s="11" r="I250"/>
      <c s="7" r="J250"/>
      <c s="7" r="K250"/>
      <c s="7" r="L250"/>
      <c s="7" r="M250"/>
      <c s="7" r="N250"/>
      <c s="7" r="O250"/>
      <c s="7" r="P250"/>
      <c s="7" r="Q250"/>
      <c s="7" r="R250"/>
      <c s="7" r="S250"/>
      <c s="7" r="T250"/>
      <c s="7" r="U250"/>
      <c s="7" r="V250"/>
      <c s="7" r="W250"/>
      <c s="7" r="X250"/>
    </row>
    <row r="251">
      <c s="7" r="A251">
        <v>248.0</v>
      </c>
      <c t="s" s="7" r="B251">
        <v>1440</v>
      </c>
      <c t="s" s="8" r="C251">
        <v>1441</v>
      </c>
      <c t="s" s="9" r="D251">
        <v>1442</v>
      </c>
      <c t="str" s="7" r="E251">
        <f>2014-YEAR(D251)</f>
        <v>72</v>
      </c>
      <c t="s" s="7" r="F251">
        <v>1443</v>
      </c>
      <c t="s" s="7" r="G251">
        <v>1444</v>
      </c>
      <c s="7" r="H251">
        <v>3.0</v>
      </c>
      <c s="11" r="I251"/>
      <c s="7" r="J251"/>
      <c s="7" r="K251"/>
      <c s="7" r="L251"/>
      <c s="7" r="M251"/>
      <c s="7" r="N251"/>
      <c s="7" r="O251"/>
      <c s="7" r="P251"/>
      <c s="7" r="Q251"/>
      <c s="7" r="R251"/>
      <c s="7" r="S251"/>
      <c s="7" r="T251"/>
      <c s="7" r="U251"/>
      <c s="7" r="V251"/>
      <c s="7" r="W251"/>
      <c s="7" r="X251"/>
    </row>
    <row r="252">
      <c s="7" r="A252">
        <v>249.0</v>
      </c>
      <c t="s" s="7" r="B252">
        <v>1445</v>
      </c>
      <c t="s" s="8" r="C252">
        <v>1446</v>
      </c>
      <c t="s" s="9" r="D252">
        <v>1447</v>
      </c>
      <c t="str" s="7" r="E252">
        <f>2014-YEAR(D252)</f>
        <v>58</v>
      </c>
      <c t="s" s="7" r="F252">
        <v>1448</v>
      </c>
      <c t="s" s="7" r="G252">
        <v>1449</v>
      </c>
      <c s="7" r="H252">
        <v>2.0</v>
      </c>
      <c s="11" r="I252"/>
      <c s="7" r="J252"/>
      <c s="7" r="K252"/>
      <c s="7" r="L252"/>
      <c s="7" r="M252"/>
      <c s="7" r="N252"/>
      <c s="7" r="O252"/>
      <c s="7" r="P252"/>
      <c s="7" r="Q252"/>
      <c s="7" r="R252"/>
      <c s="7" r="S252"/>
      <c s="7" r="T252"/>
      <c s="7" r="U252"/>
      <c s="7" r="V252"/>
      <c s="7" r="W252"/>
      <c s="7" r="X252"/>
    </row>
    <row r="253">
      <c s="7" r="A253">
        <v>250.0</v>
      </c>
      <c t="s" s="7" r="B253">
        <v>1450</v>
      </c>
      <c t="s" s="8" r="C253">
        <v>1451</v>
      </c>
      <c t="s" s="9" r="D253">
        <v>1452</v>
      </c>
      <c t="str" s="7" r="E253">
        <f>2014-YEAR(D253)</f>
        <v>67</v>
      </c>
      <c t="s" s="7" r="F253">
        <v>1453</v>
      </c>
      <c t="s" s="7" r="G253">
        <v>1454</v>
      </c>
      <c s="7" r="H253">
        <v>3.0</v>
      </c>
      <c s="11" r="I253"/>
      <c s="7" r="J253"/>
      <c s="7" r="K253"/>
      <c s="7" r="L253"/>
      <c s="7" r="M253"/>
      <c s="7" r="N253"/>
      <c s="7" r="O253"/>
      <c s="7" r="P253"/>
      <c s="7" r="Q253"/>
      <c s="7" r="R253"/>
      <c s="7" r="S253"/>
      <c s="7" r="T253"/>
      <c s="7" r="U253"/>
      <c s="7" r="V253"/>
      <c s="7" r="W253"/>
      <c s="7" r="X253"/>
    </row>
    <row r="254">
      <c s="7" r="A254">
        <v>251.0</v>
      </c>
      <c t="s" s="7" r="B254">
        <v>1455</v>
      </c>
      <c t="s" s="8" r="C254">
        <v>1456</v>
      </c>
      <c t="s" s="9" r="D254">
        <v>1457</v>
      </c>
      <c t="str" s="7" r="E254">
        <f>2014-YEAR(D254)</f>
        <v>55</v>
      </c>
      <c t="s" s="7" r="F254">
        <v>1458</v>
      </c>
      <c t="s" s="7" r="G254">
        <v>1459</v>
      </c>
      <c s="7" r="H254">
        <v>3.0</v>
      </c>
      <c s="11" r="I254"/>
      <c s="7" r="J254"/>
      <c s="7" r="K254"/>
      <c s="7" r="L254"/>
      <c s="7" r="M254"/>
      <c s="7" r="N254"/>
      <c s="7" r="O254"/>
      <c s="7" r="P254"/>
      <c s="7" r="Q254"/>
      <c s="7" r="R254"/>
      <c s="7" r="S254"/>
      <c s="7" r="T254"/>
      <c s="7" r="U254"/>
      <c s="7" r="V254"/>
      <c s="7" r="W254"/>
      <c s="7" r="X254"/>
    </row>
    <row r="255">
      <c s="7" r="A255">
        <v>252.0</v>
      </c>
      <c t="s" s="7" r="B255">
        <v>1460</v>
      </c>
      <c t="s" s="8" r="C255">
        <v>1461</v>
      </c>
      <c t="s" s="9" r="D255">
        <v>1462</v>
      </c>
      <c t="str" s="7" r="E255">
        <f>2014-YEAR(D255)</f>
        <v>65</v>
      </c>
      <c t="s" s="7" r="F255">
        <v>1463</v>
      </c>
      <c t="s" s="7" r="G255">
        <v>1464</v>
      </c>
      <c s="7" r="H255">
        <v>3.0</v>
      </c>
      <c s="11" r="I255"/>
      <c s="7" r="J255"/>
      <c s="7" r="K255"/>
      <c s="7" r="L255"/>
      <c s="7" r="M255"/>
      <c s="7" r="N255"/>
      <c s="7" r="O255"/>
      <c s="7" r="P255"/>
      <c s="7" r="Q255"/>
      <c s="7" r="R255"/>
      <c s="7" r="S255"/>
      <c s="7" r="T255"/>
      <c s="7" r="U255"/>
      <c s="7" r="V255"/>
      <c s="7" r="W255"/>
      <c s="7" r="X255"/>
    </row>
    <row r="256">
      <c s="7" r="A256">
        <v>253.0</v>
      </c>
      <c t="s" s="7" r="B256">
        <v>1465</v>
      </c>
      <c t="s" s="8" r="C256">
        <v>1466</v>
      </c>
      <c t="s" s="9" r="D256">
        <v>1467</v>
      </c>
      <c t="str" s="7" r="E256">
        <f>2014-YEAR(D256)</f>
        <v>55</v>
      </c>
      <c t="s" s="7" r="F256">
        <v>1468</v>
      </c>
      <c t="s" s="7" r="G256">
        <v>1469</v>
      </c>
      <c s="7" r="H256">
        <v>3.0</v>
      </c>
      <c s="11" r="I256"/>
      <c s="7" r="J256"/>
      <c s="7" r="K256"/>
      <c s="7" r="L256"/>
      <c s="7" r="M256"/>
      <c s="7" r="N256"/>
      <c s="7" r="O256"/>
      <c s="7" r="P256"/>
      <c s="7" r="Q256"/>
      <c s="7" r="R256"/>
      <c s="7" r="S256"/>
      <c s="7" r="T256"/>
      <c s="7" r="U256"/>
      <c s="7" r="V256"/>
      <c s="7" r="W256"/>
      <c s="7" r="X256"/>
    </row>
    <row r="257">
      <c s="7" r="A257">
        <v>254.0</v>
      </c>
      <c t="s" s="7" r="B257">
        <v>1470</v>
      </c>
      <c t="s" s="8" r="C257">
        <v>1471</v>
      </c>
      <c t="s" s="9" r="D257">
        <v>1472</v>
      </c>
      <c t="str" s="7" r="E257">
        <f>2014-YEAR(D257)</f>
        <v>69</v>
      </c>
      <c t="s" s="7" r="F257">
        <v>1473</v>
      </c>
      <c t="s" s="7" r="G257">
        <v>1474</v>
      </c>
      <c s="7" r="H257">
        <v>3.0</v>
      </c>
      <c s="11" r="I257"/>
      <c s="7" r="J257"/>
      <c s="7" r="K257"/>
      <c s="7" r="L257"/>
      <c s="7" r="M257"/>
      <c s="7" r="N257"/>
      <c s="7" r="O257"/>
      <c s="7" r="P257"/>
      <c s="7" r="Q257"/>
      <c s="7" r="R257"/>
      <c s="7" r="S257"/>
      <c s="7" r="T257"/>
      <c s="7" r="U257"/>
      <c s="7" r="V257"/>
      <c s="7" r="W257"/>
      <c s="7" r="X257"/>
    </row>
    <row r="258">
      <c s="7" r="A258">
        <v>255.0</v>
      </c>
      <c t="s" s="7" r="B258">
        <v>1475</v>
      </c>
      <c t="s" s="8" r="C258">
        <v>1476</v>
      </c>
      <c t="s" s="9" r="D258">
        <v>1477</v>
      </c>
      <c t="str" s="7" r="E258">
        <f>2014-YEAR(D258)</f>
        <v>49</v>
      </c>
      <c t="s" s="7" r="F258">
        <v>1478</v>
      </c>
      <c t="s" s="7" r="G258">
        <v>1479</v>
      </c>
      <c s="7" r="H258">
        <v>3.0</v>
      </c>
      <c s="11" r="I258"/>
      <c s="7" r="J258"/>
      <c s="7" r="K258"/>
      <c s="7" r="L258"/>
      <c s="7" r="M258"/>
      <c s="7" r="N258"/>
      <c s="7" r="O258"/>
      <c s="7" r="P258"/>
      <c s="7" r="Q258"/>
      <c s="7" r="R258"/>
      <c s="7" r="S258"/>
      <c s="7" r="T258"/>
      <c s="7" r="U258"/>
      <c s="7" r="V258"/>
      <c s="7" r="W258"/>
      <c s="7" r="X258"/>
    </row>
    <row r="259">
      <c s="7" r="A259">
        <v>256.0</v>
      </c>
      <c t="s" s="7" r="B259">
        <v>1480</v>
      </c>
      <c t="s" s="8" r="C259">
        <v>1481</v>
      </c>
      <c t="s" s="9" r="D259">
        <v>1482</v>
      </c>
      <c t="str" s="7" r="E259">
        <f>2014-YEAR(D259)</f>
        <v>56</v>
      </c>
      <c t="s" s="7" r="F259">
        <v>1483</v>
      </c>
      <c t="s" s="7" r="G259">
        <v>1484</v>
      </c>
      <c s="7" r="H259">
        <v>3.0</v>
      </c>
      <c s="11" r="I259"/>
      <c s="7" r="J259"/>
      <c s="7" r="K259"/>
      <c s="7" r="L259"/>
      <c s="7" r="M259"/>
      <c s="7" r="N259"/>
      <c s="7" r="O259"/>
      <c s="7" r="P259"/>
      <c s="7" r="Q259"/>
      <c s="7" r="R259"/>
      <c s="7" r="S259"/>
      <c s="7" r="T259"/>
      <c s="7" r="U259"/>
      <c s="7" r="V259"/>
      <c s="7" r="W259"/>
      <c s="7" r="X259"/>
    </row>
    <row r="260">
      <c s="7" r="A260">
        <v>257.0</v>
      </c>
      <c t="s" s="7" r="B260">
        <v>1485</v>
      </c>
      <c t="s" s="8" r="C260">
        <v>1486</v>
      </c>
      <c t="s" s="9" r="D260">
        <v>1487</v>
      </c>
      <c t="str" s="7" r="E260">
        <f>2014-YEAR(D260)</f>
        <v>61</v>
      </c>
      <c t="s" s="7" r="F260">
        <v>1488</v>
      </c>
      <c t="s" s="7" r="G260">
        <v>1489</v>
      </c>
      <c s="7" r="H260">
        <v>3.0</v>
      </c>
      <c s="11" r="I260"/>
      <c s="7" r="J260"/>
      <c s="7" r="K260"/>
      <c s="7" r="L260"/>
      <c s="7" r="M260"/>
      <c s="7" r="N260"/>
      <c s="7" r="O260"/>
      <c s="7" r="P260"/>
      <c s="7" r="Q260"/>
      <c s="7" r="R260"/>
      <c s="7" r="S260"/>
      <c s="7" r="T260"/>
      <c s="7" r="U260"/>
      <c s="7" r="V260"/>
      <c s="7" r="W260"/>
      <c s="7" r="X260"/>
    </row>
    <row r="261">
      <c s="7" r="A261">
        <v>258.0</v>
      </c>
      <c t="s" s="7" r="B261">
        <v>1490</v>
      </c>
      <c t="s" s="8" r="C261">
        <v>1491</v>
      </c>
      <c t="s" s="9" r="D261">
        <v>1492</v>
      </c>
      <c t="str" s="7" r="E261">
        <f>2014-YEAR(D261)</f>
        <v>48</v>
      </c>
      <c t="s" s="7" r="F261">
        <v>1493</v>
      </c>
      <c t="s" s="7" r="G261">
        <v>1494</v>
      </c>
      <c s="7" r="H261">
        <v>3.0</v>
      </c>
      <c s="11" r="I261"/>
      <c s="7" r="J261"/>
      <c s="7" r="K261"/>
      <c s="7" r="L261"/>
      <c s="7" r="M261"/>
      <c s="7" r="N261"/>
      <c s="7" r="O261"/>
      <c s="7" r="P261"/>
      <c s="7" r="Q261"/>
      <c s="7" r="R261"/>
      <c s="7" r="S261"/>
      <c s="7" r="T261"/>
      <c s="7" r="U261"/>
      <c s="7" r="V261"/>
      <c s="7" r="W261"/>
      <c s="7" r="X261"/>
    </row>
    <row r="262">
      <c s="7" r="A262">
        <v>259.0</v>
      </c>
      <c t="s" s="7" r="B262">
        <v>1495</v>
      </c>
      <c t="s" s="8" r="C262">
        <v>1496</v>
      </c>
      <c t="s" s="9" r="D262">
        <v>1497</v>
      </c>
      <c t="str" s="7" r="E262">
        <f>2014-YEAR(D262)</f>
        <v>60</v>
      </c>
      <c t="s" s="7" r="F262">
        <v>1498</v>
      </c>
      <c t="s" s="7" r="G262">
        <v>1499</v>
      </c>
      <c s="7" r="H262">
        <v>2.0</v>
      </c>
      <c s="11" r="I262"/>
      <c s="7" r="J262"/>
      <c s="7" r="K262"/>
      <c s="7" r="L262"/>
      <c s="7" r="M262"/>
      <c s="7" r="N262"/>
      <c s="7" r="O262"/>
      <c s="7" r="P262"/>
      <c s="7" r="Q262"/>
      <c s="7" r="R262"/>
      <c s="7" r="S262"/>
      <c s="7" r="T262"/>
      <c s="7" r="U262"/>
      <c s="7" r="V262"/>
      <c s="7" r="W262"/>
      <c s="7" r="X262"/>
    </row>
    <row r="263">
      <c s="7" r="A263">
        <v>260.0</v>
      </c>
      <c t="s" s="7" r="B263">
        <v>1500</v>
      </c>
      <c t="s" s="8" r="C263">
        <v>1501</v>
      </c>
      <c t="s" s="9" r="D263">
        <v>1502</v>
      </c>
      <c t="str" s="7" r="E263">
        <f>2014-YEAR(D263)</f>
        <v>53</v>
      </c>
      <c t="s" s="7" r="F263">
        <v>1503</v>
      </c>
      <c t="s" s="7" r="G263">
        <v>1504</v>
      </c>
      <c s="7" r="H263">
        <v>3.0</v>
      </c>
      <c s="11" r="I263"/>
      <c s="7" r="J263"/>
      <c s="7" r="K263"/>
      <c s="7" r="L263"/>
      <c s="7" r="M263"/>
      <c s="7" r="N263"/>
      <c s="7" r="O263"/>
      <c s="7" r="P263"/>
      <c s="7" r="Q263"/>
      <c s="7" r="R263"/>
      <c s="7" r="S263"/>
      <c s="7" r="T263"/>
      <c s="7" r="U263"/>
      <c s="7" r="V263"/>
      <c s="7" r="W263"/>
      <c s="7" r="X263"/>
    </row>
    <row r="264">
      <c s="7" r="A264">
        <v>261.0</v>
      </c>
      <c t="s" s="7" r="B264">
        <v>1505</v>
      </c>
      <c t="s" s="8" r="C264">
        <v>1506</v>
      </c>
      <c t="s" s="9" r="D264">
        <v>1507</v>
      </c>
      <c t="str" s="7" r="E264">
        <f>2014-YEAR(D264)</f>
        <v>74</v>
      </c>
      <c t="s" s="7" r="F264">
        <v>1508</v>
      </c>
      <c t="s" s="7" r="G264">
        <v>1509</v>
      </c>
      <c s="7" r="H264">
        <v>7.0</v>
      </c>
      <c s="11" r="I264"/>
      <c s="7" r="J264"/>
      <c s="7" r="K264"/>
      <c s="7" r="L264"/>
      <c s="7" r="M264"/>
      <c s="7" r="N264"/>
      <c s="7" r="O264"/>
      <c s="7" r="P264"/>
      <c s="7" r="Q264"/>
      <c s="7" r="R264"/>
      <c s="7" r="S264"/>
      <c s="7" r="T264"/>
      <c s="7" r="U264"/>
      <c s="7" r="V264"/>
      <c s="7" r="W264"/>
      <c s="7" r="X264"/>
    </row>
    <row r="265">
      <c s="7" r="A265">
        <v>262.0</v>
      </c>
      <c t="s" s="7" r="B265">
        <v>1510</v>
      </c>
      <c t="s" s="8" r="C265">
        <v>1511</v>
      </c>
      <c t="s" s="9" r="D265">
        <v>1512</v>
      </c>
      <c t="str" s="7" r="E265">
        <f>2014-YEAR(D265)</f>
        <v>60</v>
      </c>
      <c t="s" s="7" r="F265">
        <v>1513</v>
      </c>
      <c t="s" s="7" r="G265">
        <v>1514</v>
      </c>
      <c s="7" r="H265">
        <v>3.0</v>
      </c>
      <c s="11" r="I265"/>
      <c s="7" r="J265"/>
      <c s="7" r="K265"/>
      <c s="7" r="L265"/>
      <c s="7" r="M265"/>
      <c s="7" r="N265"/>
      <c s="7" r="O265"/>
      <c s="7" r="P265"/>
      <c s="7" r="Q265"/>
      <c s="7" r="R265"/>
      <c s="7" r="S265"/>
      <c s="7" r="T265"/>
      <c s="7" r="U265"/>
      <c s="7" r="V265"/>
      <c s="7" r="W265"/>
      <c s="7" r="X265"/>
    </row>
    <row r="266">
      <c s="7" r="A266">
        <v>263.0</v>
      </c>
      <c t="s" s="7" r="B266">
        <v>1515</v>
      </c>
      <c t="s" s="8" r="C266">
        <v>1516</v>
      </c>
      <c t="s" s="9" r="D266">
        <v>1517</v>
      </c>
      <c t="str" s="7" r="E266">
        <f>2014-YEAR(D266)</f>
        <v>52</v>
      </c>
      <c t="s" s="7" r="F266">
        <v>1518</v>
      </c>
      <c t="s" s="7" r="G266">
        <v>1519</v>
      </c>
      <c s="7" r="H266">
        <v>3.0</v>
      </c>
      <c s="11" r="I266"/>
      <c s="7" r="J266"/>
      <c s="7" r="K266"/>
      <c s="7" r="L266"/>
      <c s="7" r="M266"/>
      <c s="7" r="N266"/>
      <c s="7" r="O266"/>
      <c s="7" r="P266"/>
      <c s="7" r="Q266"/>
      <c s="7" r="R266"/>
      <c s="7" r="S266"/>
      <c s="7" r="T266"/>
      <c s="7" r="U266"/>
      <c s="7" r="V266"/>
      <c s="7" r="W266"/>
      <c s="7" r="X266"/>
    </row>
    <row r="267">
      <c s="7" r="A267">
        <v>264.0</v>
      </c>
      <c t="s" s="7" r="B267">
        <v>1520</v>
      </c>
      <c t="s" s="8" r="C267">
        <v>1521</v>
      </c>
      <c s="9" r="D267">
        <v>28510.0</v>
      </c>
      <c t="str" s="7" r="E267">
        <f>2014-YEAR(D267)</f>
        <v>36</v>
      </c>
      <c t="s" s="7" r="F267">
        <v>1522</v>
      </c>
      <c t="s" s="7" r="G267">
        <v>1523</v>
      </c>
      <c s="7" r="H267">
        <v>4.0</v>
      </c>
      <c s="11" r="I267"/>
      <c s="7" r="J267"/>
      <c s="7" r="K267"/>
      <c s="7" r="L267"/>
      <c s="7" r="M267"/>
      <c s="7" r="N267"/>
      <c s="7" r="O267"/>
      <c s="7" r="P267"/>
      <c s="7" r="Q267"/>
      <c s="7" r="R267"/>
      <c s="7" r="S267"/>
      <c s="7" r="T267"/>
      <c s="7" r="U267"/>
      <c s="7" r="V267"/>
      <c s="7" r="W267"/>
      <c s="7" r="X267"/>
    </row>
    <row r="268">
      <c s="7" r="A268">
        <v>265.0</v>
      </c>
      <c t="s" s="7" r="B268">
        <v>1524</v>
      </c>
      <c t="s" s="8" r="C268">
        <v>1525</v>
      </c>
      <c t="s" s="9" r="D268">
        <v>1526</v>
      </c>
      <c t="str" s="7" r="E268">
        <f>2014-YEAR(D268)</f>
        <v>60</v>
      </c>
      <c t="s" s="7" r="F268">
        <v>1527</v>
      </c>
      <c t="s" s="7" r="G268">
        <v>1528</v>
      </c>
      <c s="7" r="H268">
        <v>4.0</v>
      </c>
      <c s="11" r="I268"/>
      <c s="7" r="J268"/>
      <c s="7" r="K268"/>
      <c s="7" r="L268"/>
      <c s="7" r="M268"/>
      <c s="7" r="N268"/>
      <c s="7" r="O268"/>
      <c s="7" r="P268"/>
      <c s="7" r="Q268"/>
      <c s="7" r="R268"/>
      <c s="7" r="S268"/>
      <c s="7" r="T268"/>
      <c s="7" r="U268"/>
      <c s="7" r="V268"/>
      <c s="7" r="W268"/>
      <c s="7" r="X268"/>
    </row>
    <row r="269">
      <c s="7" r="A269">
        <v>266.0</v>
      </c>
      <c t="s" s="7" r="B269">
        <v>1529</v>
      </c>
      <c t="s" s="8" r="C269">
        <v>1530</v>
      </c>
      <c s="9" r="D269">
        <v>26837.0</v>
      </c>
      <c t="str" s="7" r="E269">
        <f>2014-YEAR(D269)</f>
        <v>41</v>
      </c>
      <c t="s" s="7" r="F269">
        <v>1531</v>
      </c>
      <c t="s" s="7" r="G269">
        <v>1532</v>
      </c>
      <c s="7" r="H269">
        <v>8.0</v>
      </c>
      <c s="11" r="I269"/>
      <c s="7" r="J269"/>
      <c s="7" r="K269"/>
      <c s="7" r="L269"/>
      <c s="7" r="M269"/>
      <c s="7" r="N269"/>
      <c s="7" r="O269"/>
      <c s="7" r="P269"/>
      <c s="7" r="Q269"/>
      <c s="7" r="R269"/>
      <c s="7" r="S269"/>
      <c s="7" r="T269"/>
      <c s="7" r="U269"/>
      <c s="7" r="V269"/>
      <c s="7" r="W269"/>
      <c s="7" r="X269"/>
    </row>
    <row r="270">
      <c s="7" r="A270">
        <v>267.0</v>
      </c>
      <c t="s" s="7" r="B270">
        <v>1533</v>
      </c>
      <c t="s" s="8" r="C270">
        <v>1534</v>
      </c>
      <c t="s" s="9" r="D270">
        <v>1535</v>
      </c>
      <c t="str" s="7" r="E270">
        <f>2014-YEAR(D270)</f>
        <v>67</v>
      </c>
      <c t="s" s="7" r="F270">
        <v>1536</v>
      </c>
      <c t="s" s="7" r="G270">
        <v>1537</v>
      </c>
      <c s="7" r="H270">
        <v>7.0</v>
      </c>
      <c s="11" r="I270"/>
      <c s="7" r="J270"/>
      <c s="7" r="K270"/>
      <c s="7" r="L270"/>
      <c s="7" r="M270"/>
      <c s="7" r="N270"/>
      <c s="7" r="O270"/>
      <c s="7" r="P270"/>
      <c s="7" r="Q270"/>
      <c s="7" r="R270"/>
      <c s="7" r="S270"/>
      <c s="7" r="T270"/>
      <c s="7" r="U270"/>
      <c s="7" r="V270"/>
      <c s="7" r="W270"/>
      <c s="7" r="X270"/>
    </row>
    <row r="271">
      <c s="7" r="A271">
        <v>268.0</v>
      </c>
      <c t="s" s="7" r="B271">
        <v>1538</v>
      </c>
      <c t="s" s="8" r="C271">
        <v>1539</v>
      </c>
      <c s="9" r="D271">
        <v>25913.0</v>
      </c>
      <c t="str" s="7" r="E271">
        <f>2014-YEAR(D271)</f>
        <v>44</v>
      </c>
      <c t="s" s="7" r="F271">
        <v>1540</v>
      </c>
      <c t="s" s="7" r="G271">
        <v>1541</v>
      </c>
      <c s="7" r="H271">
        <v>3.0</v>
      </c>
      <c s="11" r="I271"/>
      <c s="7" r="J271"/>
      <c s="7" r="K271"/>
      <c s="7" r="L271"/>
      <c s="7" r="M271"/>
      <c s="7" r="N271"/>
      <c s="7" r="O271"/>
      <c s="7" r="P271"/>
      <c s="7" r="Q271"/>
      <c s="7" r="R271"/>
      <c s="7" r="S271"/>
      <c s="7" r="T271"/>
      <c s="7" r="U271"/>
      <c s="7" r="V271"/>
      <c s="7" r="W271"/>
      <c s="7" r="X271"/>
    </row>
    <row r="272">
      <c s="7" r="A272">
        <v>269.0</v>
      </c>
      <c t="s" s="7" r="B272">
        <v>1542</v>
      </c>
      <c t="s" s="8" r="C272">
        <v>1543</v>
      </c>
      <c t="s" s="9" r="D272">
        <v>1544</v>
      </c>
      <c t="str" s="7" r="E272">
        <f>2014-YEAR(D272)</f>
        <v>61</v>
      </c>
      <c t="s" s="7" r="F272">
        <v>1545</v>
      </c>
      <c t="s" s="7" r="G272">
        <v>1546</v>
      </c>
      <c s="7" r="H272">
        <v>3.0</v>
      </c>
      <c s="11" r="I272"/>
      <c s="7" r="J272"/>
      <c s="7" r="K272"/>
      <c s="7" r="L272"/>
      <c s="7" r="M272"/>
      <c s="7" r="N272"/>
      <c s="7" r="O272"/>
      <c s="7" r="P272"/>
      <c s="7" r="Q272"/>
      <c s="7" r="R272"/>
      <c s="7" r="S272"/>
      <c s="7" r="T272"/>
      <c s="7" r="U272"/>
      <c s="7" r="V272"/>
      <c s="7" r="W272"/>
      <c s="7" r="X272"/>
    </row>
    <row r="273">
      <c s="7" r="A273">
        <v>270.0</v>
      </c>
      <c t="s" s="7" r="B273">
        <v>1547</v>
      </c>
      <c t="s" s="8" r="C273">
        <v>1548</v>
      </c>
      <c t="s" s="9" r="D273">
        <v>1549</v>
      </c>
      <c t="str" s="7" r="E273">
        <f>2014-YEAR(D273)</f>
        <v>55</v>
      </c>
      <c t="s" s="7" r="F273">
        <v>1550</v>
      </c>
      <c t="s" s="7" r="G273">
        <v>1551</v>
      </c>
      <c s="7" r="H273">
        <v>3.0</v>
      </c>
      <c s="11" r="I273"/>
      <c s="7" r="J273"/>
      <c s="7" r="K273"/>
      <c s="7" r="L273"/>
      <c s="7" r="M273"/>
      <c s="7" r="N273"/>
      <c s="7" r="O273"/>
      <c s="7" r="P273"/>
      <c s="7" r="Q273"/>
      <c s="7" r="R273"/>
      <c s="7" r="S273"/>
      <c s="7" r="T273"/>
      <c s="7" r="U273"/>
      <c s="7" r="V273"/>
      <c s="7" r="W273"/>
      <c s="7" r="X273"/>
    </row>
    <row r="274">
      <c s="7" r="A274">
        <v>271.0</v>
      </c>
      <c t="s" s="7" r="B274">
        <v>1552</v>
      </c>
      <c t="s" s="8" r="C274">
        <v>1553</v>
      </c>
      <c t="s" s="9" r="D274">
        <v>1554</v>
      </c>
      <c t="str" s="7" r="E274">
        <f>2014-YEAR(D274)</f>
        <v>57</v>
      </c>
      <c t="s" s="7" r="F274">
        <v>1555</v>
      </c>
      <c t="s" s="7" r="G274">
        <v>1556</v>
      </c>
      <c s="7" r="H274">
        <v>3.0</v>
      </c>
      <c s="11" r="I274"/>
      <c s="7" r="J274"/>
      <c s="7" r="K274"/>
      <c s="7" r="L274"/>
      <c s="7" r="M274"/>
      <c s="7" r="N274"/>
      <c s="7" r="O274"/>
      <c s="7" r="P274"/>
      <c s="7" r="Q274"/>
      <c s="7" r="R274"/>
      <c s="7" r="S274"/>
      <c s="7" r="T274"/>
      <c s="7" r="U274"/>
      <c s="7" r="V274"/>
      <c s="7" r="W274"/>
      <c s="7" r="X274"/>
    </row>
    <row r="275">
      <c s="7" r="A275">
        <v>272.0</v>
      </c>
      <c t="s" s="7" r="B275">
        <v>1557</v>
      </c>
      <c t="s" s="8" r="C275">
        <v>1558</v>
      </c>
      <c t="s" s="9" r="D275">
        <v>1559</v>
      </c>
      <c t="str" s="7" r="E275">
        <f>2014-YEAR(D275)</f>
        <v>52</v>
      </c>
      <c t="s" s="7" r="F275">
        <v>1560</v>
      </c>
      <c t="s" s="7" r="G275">
        <v>1561</v>
      </c>
      <c s="7" r="H275">
        <v>3.0</v>
      </c>
      <c s="11" r="I275"/>
      <c s="7" r="J275"/>
      <c s="7" r="K275"/>
      <c s="7" r="L275"/>
      <c s="7" r="M275"/>
      <c s="7" r="N275"/>
      <c s="7" r="O275"/>
      <c s="7" r="P275"/>
      <c s="7" r="Q275"/>
      <c s="7" r="R275"/>
      <c s="7" r="S275"/>
      <c s="7" r="T275"/>
      <c s="7" r="U275"/>
      <c s="7" r="V275"/>
      <c s="7" r="W275"/>
      <c s="7" r="X275"/>
    </row>
    <row r="276">
      <c s="7" r="A276">
        <v>273.0</v>
      </c>
      <c t="s" s="7" r="B276">
        <v>1562</v>
      </c>
      <c t="s" s="8" r="C276">
        <v>1563</v>
      </c>
      <c t="s" s="9" r="D276">
        <v>1564</v>
      </c>
      <c t="str" s="7" r="E276">
        <f>2014-YEAR(D276)</f>
        <v>61</v>
      </c>
      <c t="s" s="7" r="F276">
        <v>1565</v>
      </c>
      <c t="s" s="7" r="G276">
        <v>1566</v>
      </c>
      <c s="7" r="H276">
        <v>5.0</v>
      </c>
      <c s="11" r="I276"/>
      <c s="7" r="J276"/>
      <c s="7" r="K276"/>
      <c s="7" r="L276"/>
      <c s="7" r="M276"/>
      <c s="7" r="N276"/>
      <c s="7" r="O276"/>
      <c s="7" r="P276"/>
      <c s="7" r="Q276"/>
      <c s="7" r="R276"/>
      <c s="7" r="S276"/>
      <c s="7" r="T276"/>
      <c s="7" r="U276"/>
      <c s="7" r="V276"/>
      <c s="7" r="W276"/>
      <c s="7" r="X276"/>
    </row>
    <row r="277">
      <c s="7" r="A277">
        <v>274.0</v>
      </c>
      <c t="s" s="7" r="B277">
        <v>1567</v>
      </c>
      <c t="s" s="8" r="C277">
        <v>1568</v>
      </c>
      <c t="s" s="9" r="D277">
        <v>1569</v>
      </c>
      <c t="str" s="7" r="E277">
        <f>2014-YEAR(D277)</f>
        <v>73</v>
      </c>
      <c t="s" s="7" r="F277">
        <v>1570</v>
      </c>
      <c t="s" s="7" r="G277">
        <v>1571</v>
      </c>
      <c s="7" r="H277">
        <v>7.0</v>
      </c>
      <c s="11" r="I277"/>
      <c s="7" r="J277"/>
      <c s="7" r="K277"/>
      <c s="7" r="L277"/>
      <c s="7" r="M277"/>
      <c s="7" r="N277"/>
      <c s="7" r="O277"/>
      <c s="7" r="P277"/>
      <c s="7" r="Q277"/>
      <c s="7" r="R277"/>
      <c s="7" r="S277"/>
      <c s="7" r="T277"/>
      <c s="7" r="U277"/>
      <c s="7" r="V277"/>
      <c s="7" r="W277"/>
      <c s="7" r="X277"/>
    </row>
    <row r="278">
      <c s="7" r="A278">
        <v>275.0</v>
      </c>
      <c t="s" s="7" r="B278">
        <v>1572</v>
      </c>
      <c t="s" s="8" r="C278">
        <v>1573</v>
      </c>
      <c t="s" s="9" r="D278">
        <v>1574</v>
      </c>
      <c t="str" s="7" r="E278">
        <f>2014-YEAR(D278)</f>
        <v>68</v>
      </c>
      <c t="s" s="7" r="F278">
        <v>1575</v>
      </c>
      <c t="s" s="7" r="G278">
        <v>1576</v>
      </c>
      <c s="7" r="H278">
        <v>3.0</v>
      </c>
      <c s="11" r="I278"/>
      <c s="7" r="J278"/>
      <c s="7" r="K278"/>
      <c s="7" r="L278"/>
      <c s="7" r="M278"/>
      <c s="7" r="N278"/>
      <c s="7" r="O278"/>
      <c s="7" r="P278"/>
      <c s="7" r="Q278"/>
      <c s="7" r="R278"/>
      <c s="7" r="S278"/>
      <c s="7" r="T278"/>
      <c s="7" r="U278"/>
      <c s="7" r="V278"/>
      <c s="7" r="W278"/>
      <c s="7" r="X278"/>
    </row>
    <row r="279">
      <c s="7" r="A279">
        <v>276.0</v>
      </c>
      <c t="s" s="7" r="B279">
        <v>1577</v>
      </c>
      <c t="s" s="8" r="C279">
        <v>1578</v>
      </c>
      <c t="s" s="9" r="D279">
        <v>1579</v>
      </c>
      <c t="str" s="7" r="E279">
        <f>2014-YEAR(D279)</f>
        <v>71</v>
      </c>
      <c t="s" s="7" r="F279">
        <v>1580</v>
      </c>
      <c t="s" s="7" r="G279">
        <v>1581</v>
      </c>
      <c s="7" r="H279">
        <v>7.0</v>
      </c>
      <c s="11" r="I279"/>
      <c s="7" r="J279"/>
      <c s="7" r="K279"/>
      <c s="7" r="L279"/>
      <c s="7" r="M279"/>
      <c s="7" r="N279"/>
      <c s="7" r="O279"/>
      <c s="7" r="P279"/>
      <c s="7" r="Q279"/>
      <c s="7" r="R279"/>
      <c s="7" r="S279"/>
      <c s="7" r="T279"/>
      <c s="7" r="U279"/>
      <c s="7" r="V279"/>
      <c s="7" r="W279"/>
      <c s="7" r="X279"/>
    </row>
    <row r="280">
      <c s="7" r="A280">
        <v>277.0</v>
      </c>
      <c t="s" s="7" r="B280">
        <v>1582</v>
      </c>
      <c t="s" s="8" r="C280">
        <v>1583</v>
      </c>
      <c t="s" s="9" r="D280">
        <v>1584</v>
      </c>
      <c t="str" s="7" r="E280">
        <f>2014-YEAR(D280)</f>
        <v>68</v>
      </c>
      <c t="s" s="7" r="F280">
        <v>1585</v>
      </c>
      <c t="s" s="7" r="G280">
        <v>1586</v>
      </c>
      <c s="7" r="H280">
        <v>7.0</v>
      </c>
      <c s="11" r="I280"/>
      <c s="7" r="J280"/>
      <c s="7" r="K280"/>
      <c s="7" r="L280"/>
      <c s="7" r="M280"/>
      <c s="7" r="N280"/>
      <c s="7" r="O280"/>
      <c s="7" r="P280"/>
      <c s="7" r="Q280"/>
      <c s="7" r="R280"/>
      <c s="7" r="S280"/>
      <c s="7" r="T280"/>
      <c s="7" r="U280"/>
      <c s="7" r="V280"/>
      <c s="7" r="W280"/>
      <c s="7" r="X280"/>
    </row>
    <row r="281">
      <c s="7" r="A281">
        <v>278.0</v>
      </c>
      <c t="s" s="7" r="B281">
        <v>1587</v>
      </c>
      <c t="s" s="8" r="C281">
        <v>1588</v>
      </c>
      <c t="s" s="9" r="D281">
        <v>1589</v>
      </c>
      <c t="str" s="7" r="E281">
        <f>2014-YEAR(D281)</f>
        <v>56</v>
      </c>
      <c t="s" s="7" r="F281">
        <v>1590</v>
      </c>
      <c t="s" s="7" r="G281">
        <v>1591</v>
      </c>
      <c s="7" r="H281">
        <v>7.0</v>
      </c>
      <c s="11" r="I281"/>
      <c s="7" r="J281"/>
      <c s="7" r="K281"/>
      <c s="7" r="L281"/>
      <c s="7" r="M281"/>
      <c s="7" r="N281"/>
      <c s="7" r="O281"/>
      <c s="7" r="P281"/>
      <c s="7" r="Q281"/>
      <c s="7" r="R281"/>
      <c s="7" r="S281"/>
      <c s="7" r="T281"/>
      <c s="7" r="U281"/>
      <c s="7" r="V281"/>
      <c s="7" r="W281"/>
      <c s="7" r="X281"/>
    </row>
    <row r="282">
      <c s="7" r="A282">
        <v>279.0</v>
      </c>
      <c t="s" s="7" r="B282">
        <v>1592</v>
      </c>
      <c t="s" s="8" r="C282">
        <v>1593</v>
      </c>
      <c t="s" s="9" r="D282">
        <v>1594</v>
      </c>
      <c t="str" s="7" r="E282">
        <f>2014-YEAR(D282)</f>
        <v>59</v>
      </c>
      <c t="s" s="7" r="F282">
        <v>1595</v>
      </c>
      <c t="s" s="7" r="G282">
        <v>1596</v>
      </c>
      <c s="7" r="H282">
        <v>7.0</v>
      </c>
      <c s="11" r="I282"/>
      <c s="7" r="J282"/>
      <c s="7" r="K282"/>
      <c s="7" r="L282"/>
      <c s="7" r="M282"/>
      <c s="7" r="N282"/>
      <c s="7" r="O282"/>
      <c s="7" r="P282"/>
      <c s="7" r="Q282"/>
      <c s="7" r="R282"/>
      <c s="7" r="S282"/>
      <c s="7" r="T282"/>
      <c s="7" r="U282"/>
      <c s="7" r="V282"/>
      <c s="7" r="W282"/>
      <c s="7" r="X282"/>
    </row>
    <row r="283">
      <c s="7" r="A283">
        <v>280.0</v>
      </c>
      <c t="s" s="7" r="B283">
        <v>1597</v>
      </c>
      <c t="s" s="8" r="C283">
        <v>1598</v>
      </c>
      <c t="s" s="9" r="D283">
        <v>1599</v>
      </c>
      <c t="str" s="7" r="E283">
        <f>2014-YEAR(D283)</f>
        <v>53</v>
      </c>
      <c t="s" s="7" r="F283">
        <v>1600</v>
      </c>
      <c t="s" s="7" r="G283">
        <v>1601</v>
      </c>
      <c s="7" r="H283">
        <v>3.0</v>
      </c>
      <c s="11" r="I283"/>
      <c s="7" r="J283"/>
      <c s="7" r="K283"/>
      <c s="7" r="L283"/>
      <c s="7" r="M283"/>
      <c s="7" r="N283"/>
      <c s="7" r="O283"/>
      <c s="7" r="P283"/>
      <c s="7" r="Q283"/>
      <c s="7" r="R283"/>
      <c s="7" r="S283"/>
      <c s="7" r="T283"/>
      <c s="7" r="U283"/>
      <c s="7" r="V283"/>
      <c s="7" r="W283"/>
      <c s="7" r="X283"/>
    </row>
    <row r="284">
      <c s="7" r="A284">
        <v>281.0</v>
      </c>
      <c t="s" s="7" r="B284">
        <v>1602</v>
      </c>
      <c t="s" s="8" r="C284">
        <v>1603</v>
      </c>
      <c t="s" s="9" r="D284">
        <v>1604</v>
      </c>
      <c t="str" s="7" r="E284">
        <f>2014-YEAR(D284)</f>
        <v>53</v>
      </c>
      <c t="s" s="7" r="F284">
        <v>1605</v>
      </c>
      <c t="s" s="7" r="G284">
        <v>1606</v>
      </c>
      <c s="7" r="H284">
        <v>3.0</v>
      </c>
      <c s="11" r="I284"/>
      <c s="7" r="J284"/>
      <c s="7" r="K284"/>
      <c s="7" r="L284"/>
      <c s="7" r="M284"/>
      <c s="7" r="N284"/>
      <c s="7" r="O284"/>
      <c s="7" r="P284"/>
      <c s="7" r="Q284"/>
      <c s="7" r="R284"/>
      <c s="7" r="S284"/>
      <c s="7" r="T284"/>
      <c s="7" r="U284"/>
      <c s="7" r="V284"/>
      <c s="7" r="W284"/>
      <c s="7" r="X284"/>
    </row>
    <row r="285">
      <c s="7" r="A285">
        <v>282.0</v>
      </c>
      <c t="s" s="7" r="B285">
        <v>1607</v>
      </c>
      <c t="s" s="8" r="C285">
        <v>1608</v>
      </c>
      <c s="9" r="D285">
        <v>28908.0</v>
      </c>
      <c t="str" s="7" r="E285">
        <f>2014-YEAR(D285)</f>
        <v>35</v>
      </c>
      <c t="s" s="7" r="F285">
        <v>1609</v>
      </c>
      <c t="s" s="7" r="G285">
        <v>1610</v>
      </c>
      <c s="7" r="H285">
        <v>3.0</v>
      </c>
      <c s="11" r="I285"/>
      <c s="7" r="J285"/>
      <c s="7" r="K285"/>
      <c s="7" r="L285"/>
      <c s="7" r="M285"/>
      <c s="7" r="N285"/>
      <c s="7" r="O285"/>
      <c s="7" r="P285"/>
      <c s="7" r="Q285"/>
      <c s="7" r="R285"/>
      <c s="7" r="S285"/>
      <c s="7" r="T285"/>
      <c s="7" r="U285"/>
      <c s="7" r="V285"/>
      <c s="7" r="W285"/>
      <c s="7" r="X285"/>
    </row>
    <row r="286">
      <c s="7" r="A286">
        <v>283.0</v>
      </c>
      <c t="s" s="7" r="B286">
        <v>1611</v>
      </c>
      <c t="s" s="8" r="C286">
        <v>1612</v>
      </c>
      <c s="9" r="D286">
        <v>28724.0</v>
      </c>
      <c t="str" s="7" r="E286">
        <f>2014-YEAR(D286)</f>
        <v>36</v>
      </c>
      <c t="s" s="7" r="F286">
        <v>1613</v>
      </c>
      <c t="s" s="7" r="G286">
        <v>1614</v>
      </c>
      <c s="7" r="H286">
        <v>3.0</v>
      </c>
      <c s="11" r="I286"/>
      <c s="7" r="J286"/>
      <c s="7" r="K286"/>
      <c s="7" r="L286"/>
      <c s="7" r="M286"/>
      <c s="7" r="N286"/>
      <c s="7" r="O286"/>
      <c s="7" r="P286"/>
      <c s="7" r="Q286"/>
      <c s="7" r="R286"/>
      <c s="7" r="S286"/>
      <c s="7" r="T286"/>
      <c s="7" r="U286"/>
      <c s="7" r="V286"/>
      <c s="7" r="W286"/>
      <c s="7" r="X286"/>
    </row>
    <row r="287">
      <c s="7" r="A287">
        <v>284.0</v>
      </c>
      <c t="s" s="7" r="B287">
        <v>1615</v>
      </c>
      <c t="s" s="8" r="C287">
        <v>1616</v>
      </c>
      <c t="s" s="9" r="D287">
        <v>1617</v>
      </c>
      <c t="str" s="7" r="E287">
        <f>2014-YEAR(D287)</f>
        <v>68</v>
      </c>
      <c t="s" s="7" r="F287">
        <v>1618</v>
      </c>
      <c t="s" s="7" r="G287">
        <v>1619</v>
      </c>
      <c s="7" r="H287">
        <v>7.0</v>
      </c>
      <c s="11" r="I287"/>
      <c s="7" r="J287"/>
      <c s="7" r="K287"/>
      <c s="7" r="L287"/>
      <c s="7" r="M287"/>
      <c s="7" r="N287"/>
      <c s="7" r="O287"/>
      <c s="7" r="P287"/>
      <c s="7" r="Q287"/>
      <c s="7" r="R287"/>
      <c s="7" r="S287"/>
      <c s="7" r="T287"/>
      <c s="7" r="U287"/>
      <c s="7" r="V287"/>
      <c s="7" r="W287"/>
      <c s="7" r="X287"/>
    </row>
    <row r="288">
      <c s="7" r="A288">
        <v>285.0</v>
      </c>
      <c t="s" s="7" r="B288">
        <v>1620</v>
      </c>
      <c t="s" s="8" r="C288">
        <v>1621</v>
      </c>
      <c t="s" s="9" r="D288">
        <v>1622</v>
      </c>
      <c t="str" s="7" r="E288">
        <f>2014-YEAR(D288)</f>
        <v>63</v>
      </c>
      <c t="s" s="7" r="F288">
        <v>1623</v>
      </c>
      <c t="s" s="7" r="G288">
        <v>1624</v>
      </c>
      <c s="7" r="H288">
        <v>3.0</v>
      </c>
      <c s="11" r="I288"/>
      <c s="7" r="J288"/>
      <c s="7" r="K288"/>
      <c s="7" r="L288"/>
      <c s="7" r="M288"/>
      <c s="7" r="N288"/>
      <c s="7" r="O288"/>
      <c s="7" r="P288"/>
      <c s="7" r="Q288"/>
      <c s="7" r="R288"/>
      <c s="7" r="S288"/>
      <c s="7" r="T288"/>
      <c s="7" r="U288"/>
      <c s="7" r="V288"/>
      <c s="7" r="W288"/>
      <c s="7" r="X288"/>
    </row>
    <row r="289">
      <c s="7" r="A289">
        <v>286.0</v>
      </c>
      <c t="s" s="7" r="B289">
        <v>1625</v>
      </c>
      <c t="s" s="8" r="C289">
        <v>1626</v>
      </c>
      <c t="s" s="9" r="D289">
        <v>1627</v>
      </c>
      <c t="str" s="7" r="E289">
        <f>2014-YEAR(D289)</f>
        <v>51</v>
      </c>
      <c t="s" s="7" r="F289">
        <v>1628</v>
      </c>
      <c t="s" s="7" r="G289">
        <v>1629</v>
      </c>
      <c s="7" r="H289">
        <v>1.0</v>
      </c>
      <c s="11" r="I289"/>
      <c s="7" r="J289"/>
      <c s="7" r="K289"/>
      <c s="7" r="L289"/>
      <c s="7" r="M289"/>
      <c s="7" r="N289"/>
      <c s="7" r="O289"/>
      <c s="7" r="P289"/>
      <c s="7" r="Q289"/>
      <c s="7" r="R289"/>
      <c s="7" r="S289"/>
      <c s="7" r="T289"/>
      <c s="7" r="U289"/>
      <c s="7" r="V289"/>
      <c s="7" r="W289"/>
      <c s="7" r="X289"/>
    </row>
    <row r="290">
      <c s="7" r="A290">
        <v>287.0</v>
      </c>
      <c t="s" s="7" r="B290">
        <v>1630</v>
      </c>
      <c t="s" s="8" r="C290">
        <v>1631</v>
      </c>
      <c t="s" s="9" r="D290">
        <v>1632</v>
      </c>
      <c t="str" s="7" r="E290">
        <f>2014-YEAR(D290)</f>
        <v>50</v>
      </c>
      <c t="s" s="7" r="F290">
        <v>1633</v>
      </c>
      <c t="s" s="7" r="G290">
        <v>1634</v>
      </c>
      <c s="7" r="H290">
        <v>3.0</v>
      </c>
      <c s="11" r="I290"/>
      <c s="7" r="J290"/>
      <c s="7" r="K290"/>
      <c s="7" r="L290"/>
      <c s="7" r="M290"/>
      <c s="7" r="N290"/>
      <c s="7" r="O290"/>
      <c s="7" r="P290"/>
      <c s="7" r="Q290"/>
      <c s="7" r="R290"/>
      <c s="7" r="S290"/>
      <c s="7" r="T290"/>
      <c s="7" r="U290"/>
      <c s="7" r="V290"/>
      <c s="7" r="W290"/>
      <c s="7" r="X290"/>
    </row>
    <row r="291">
      <c s="7" r="A291">
        <v>288.0</v>
      </c>
      <c t="s" s="7" r="B291">
        <v>1635</v>
      </c>
      <c t="s" s="8" r="C291">
        <v>1636</v>
      </c>
      <c t="s" s="9" r="D291">
        <v>1637</v>
      </c>
      <c t="str" s="7" r="E291">
        <f>2014-YEAR(D291)</f>
        <v>68</v>
      </c>
      <c t="s" s="7" r="F291">
        <v>1638</v>
      </c>
      <c t="s" s="7" r="G291">
        <v>1639</v>
      </c>
      <c s="7" r="H291">
        <v>3.0</v>
      </c>
      <c s="11" r="I291"/>
      <c s="7" r="J291"/>
      <c s="7" r="K291"/>
      <c s="7" r="L291"/>
      <c s="7" r="M291"/>
      <c s="7" r="N291"/>
      <c s="7" r="O291"/>
      <c s="7" r="P291"/>
      <c s="7" r="Q291"/>
      <c s="7" r="R291"/>
      <c s="7" r="S291"/>
      <c s="7" r="T291"/>
      <c s="7" r="U291"/>
      <c s="7" r="V291"/>
      <c s="7" r="W291"/>
      <c s="7" r="X291"/>
    </row>
    <row r="292">
      <c s="7" r="A292">
        <v>289.0</v>
      </c>
      <c t="s" s="7" r="B292">
        <v>1640</v>
      </c>
      <c t="s" s="8" r="C292">
        <v>1641</v>
      </c>
      <c t="s" s="9" r="D292">
        <v>1642</v>
      </c>
      <c t="str" s="7" r="E292">
        <f>2014-YEAR(D292)</f>
        <v>66</v>
      </c>
      <c t="s" s="7" r="F292">
        <v>1643</v>
      </c>
      <c t="s" s="7" r="G292">
        <v>1644</v>
      </c>
      <c s="7" r="H292">
        <v>4.0</v>
      </c>
      <c s="11" r="I292"/>
      <c s="7" r="J292"/>
      <c s="7" r="K292"/>
      <c s="7" r="L292"/>
      <c s="7" r="M292"/>
      <c s="7" r="N292"/>
      <c s="7" r="O292"/>
      <c s="7" r="P292"/>
      <c s="7" r="Q292"/>
      <c s="7" r="R292"/>
      <c s="7" r="S292"/>
      <c s="7" r="T292"/>
      <c s="7" r="U292"/>
      <c s="7" r="V292"/>
      <c s="7" r="W292"/>
      <c s="7" r="X292"/>
    </row>
    <row r="293">
      <c s="7" r="A293">
        <v>290.0</v>
      </c>
      <c t="s" s="7" r="B293">
        <v>1645</v>
      </c>
      <c t="s" s="8" r="C293">
        <v>1646</v>
      </c>
      <c t="s" s="9" r="D293">
        <v>1647</v>
      </c>
      <c t="str" s="7" r="E293">
        <f>2014-YEAR(D293)</f>
        <v>63</v>
      </c>
      <c t="s" s="7" r="F293">
        <v>1648</v>
      </c>
      <c t="s" s="7" r="G293">
        <v>1649</v>
      </c>
      <c s="7" r="H293">
        <v>3.0</v>
      </c>
      <c s="11" r="I293"/>
      <c s="7" r="J293"/>
      <c s="7" r="K293"/>
      <c s="7" r="L293"/>
      <c s="7" r="M293"/>
      <c s="7" r="N293"/>
      <c s="7" r="O293"/>
      <c s="7" r="P293"/>
      <c s="7" r="Q293"/>
      <c s="7" r="R293"/>
      <c s="7" r="S293"/>
      <c s="7" r="T293"/>
      <c s="7" r="U293"/>
      <c s="7" r="V293"/>
      <c s="7" r="W293"/>
      <c s="7" r="X293"/>
    </row>
    <row r="294">
      <c s="7" r="A294">
        <v>291.0</v>
      </c>
      <c t="s" s="7" r="B294">
        <v>1650</v>
      </c>
      <c t="s" s="8" r="C294">
        <v>1651</v>
      </c>
      <c t="s" s="9" r="D294">
        <v>1652</v>
      </c>
      <c t="str" s="7" r="E294">
        <f>2014-YEAR(D294)</f>
        <v>58</v>
      </c>
      <c t="s" s="7" r="F294">
        <v>1653</v>
      </c>
      <c t="s" s="7" r="G294">
        <v>1654</v>
      </c>
      <c s="7" r="H294">
        <v>4.0</v>
      </c>
      <c s="11" r="I294"/>
      <c s="7" r="J294"/>
      <c s="7" r="K294"/>
      <c s="7" r="L294"/>
      <c s="7" r="M294"/>
      <c s="7" r="N294"/>
      <c s="7" r="O294"/>
      <c s="7" r="P294"/>
      <c s="7" r="Q294"/>
      <c s="7" r="R294"/>
      <c s="7" r="S294"/>
      <c s="7" r="T294"/>
      <c s="7" r="U294"/>
      <c s="7" r="V294"/>
      <c s="7" r="W294"/>
      <c s="7" r="X294"/>
    </row>
    <row r="295">
      <c s="7" r="A295">
        <v>292.0</v>
      </c>
      <c t="s" s="7" r="B295">
        <v>1655</v>
      </c>
      <c t="s" s="8" r="C295">
        <v>1656</v>
      </c>
      <c t="s" s="9" r="D295">
        <v>1657</v>
      </c>
      <c t="str" s="7" r="E295">
        <f>2014-YEAR(D295)</f>
        <v>66</v>
      </c>
      <c t="s" s="7" r="F295">
        <v>1658</v>
      </c>
      <c t="s" s="7" r="G295">
        <v>1659</v>
      </c>
      <c s="7" r="H295">
        <v>7.0</v>
      </c>
      <c s="11" r="I295"/>
      <c s="7" r="J295"/>
      <c s="7" r="K295"/>
      <c s="7" r="L295"/>
      <c s="7" r="M295"/>
      <c s="7" r="N295"/>
      <c s="7" r="O295"/>
      <c s="7" r="P295"/>
      <c s="7" r="Q295"/>
      <c s="7" r="R295"/>
      <c s="7" r="S295"/>
      <c s="7" r="T295"/>
      <c s="7" r="U295"/>
      <c s="7" r="V295"/>
      <c s="7" r="W295"/>
      <c s="7" r="X295"/>
    </row>
    <row r="296">
      <c s="7" r="A296">
        <v>293.0</v>
      </c>
      <c t="s" s="7" r="B296">
        <v>1660</v>
      </c>
      <c t="s" s="8" r="C296">
        <v>1661</v>
      </c>
      <c t="s" s="9" r="D296">
        <v>1662</v>
      </c>
      <c t="str" s="7" r="E296">
        <f>2014-YEAR(D296)</f>
        <v>46</v>
      </c>
      <c t="s" s="7" r="F296">
        <v>1663</v>
      </c>
      <c t="s" s="7" r="G296">
        <v>1664</v>
      </c>
      <c s="7" r="H296">
        <v>4.0</v>
      </c>
      <c s="11" r="I296"/>
      <c s="7" r="J296"/>
      <c s="7" r="K296"/>
      <c s="7" r="L296"/>
      <c s="7" r="M296"/>
      <c s="7" r="N296"/>
      <c s="7" r="O296"/>
      <c s="7" r="P296"/>
      <c s="7" r="Q296"/>
      <c s="7" r="R296"/>
      <c s="7" r="S296"/>
      <c s="7" r="T296"/>
      <c s="7" r="U296"/>
      <c s="7" r="V296"/>
      <c s="7" r="W296"/>
      <c s="7" r="X296"/>
    </row>
    <row r="297">
      <c s="7" r="A297">
        <v>294.0</v>
      </c>
      <c t="s" s="7" r="B297">
        <v>1665</v>
      </c>
      <c t="s" s="8" r="C297">
        <v>1666</v>
      </c>
      <c t="s" s="9" r="D297">
        <v>1667</v>
      </c>
      <c t="str" s="7" r="E297">
        <f>2014-YEAR(D297)</f>
        <v>53</v>
      </c>
      <c t="s" s="7" r="F297">
        <v>1668</v>
      </c>
      <c t="s" s="7" r="G297">
        <v>1669</v>
      </c>
      <c s="7" r="H297">
        <v>3.0</v>
      </c>
      <c s="11" r="I297"/>
      <c s="7" r="J297"/>
      <c s="7" r="K297"/>
      <c s="7" r="L297"/>
      <c s="7" r="M297"/>
      <c s="7" r="N297"/>
      <c s="7" r="O297"/>
      <c s="7" r="P297"/>
      <c s="7" r="Q297"/>
      <c s="7" r="R297"/>
      <c s="7" r="S297"/>
      <c s="7" r="T297"/>
      <c s="7" r="U297"/>
      <c s="7" r="V297"/>
      <c s="7" r="W297"/>
      <c s="7" r="X297"/>
    </row>
    <row r="298">
      <c s="7" r="A298">
        <v>295.0</v>
      </c>
      <c t="s" s="7" r="B298">
        <v>1670</v>
      </c>
      <c t="s" s="8" r="C298">
        <v>1671</v>
      </c>
      <c t="s" s="9" r="D298">
        <v>1672</v>
      </c>
      <c t="str" s="7" r="E298">
        <f>2014-YEAR(D298)</f>
        <v>45</v>
      </c>
      <c t="s" s="7" r="F298">
        <v>1673</v>
      </c>
      <c t="s" s="7" r="G298">
        <v>1674</v>
      </c>
      <c s="7" r="H298">
        <v>3.0</v>
      </c>
      <c s="11" r="I298"/>
      <c s="7" r="J298"/>
      <c s="7" r="K298"/>
      <c s="7" r="L298"/>
      <c s="7" r="M298"/>
      <c s="7" r="N298"/>
      <c s="7" r="O298"/>
      <c s="7" r="P298"/>
      <c s="7" r="Q298"/>
      <c s="7" r="R298"/>
      <c s="7" r="S298"/>
      <c s="7" r="T298"/>
      <c s="7" r="U298"/>
      <c s="7" r="V298"/>
      <c s="7" r="W298"/>
      <c s="7" r="X298"/>
    </row>
    <row r="299">
      <c s="7" r="A299">
        <v>296.0</v>
      </c>
      <c t="s" s="7" r="B299">
        <v>1675</v>
      </c>
      <c t="s" s="8" r="C299">
        <v>1676</v>
      </c>
      <c t="s" s="9" r="D299">
        <v>1677</v>
      </c>
      <c t="str" s="7" r="E299">
        <f>2014-YEAR(D299)</f>
        <v>69</v>
      </c>
      <c t="s" s="7" r="F299">
        <v>1678</v>
      </c>
      <c t="s" s="7" r="G299">
        <v>1679</v>
      </c>
      <c s="7" r="H299">
        <v>7.0</v>
      </c>
      <c s="11" r="I299"/>
      <c s="7" r="J299"/>
      <c s="7" r="K299"/>
      <c s="7" r="L299"/>
      <c s="7" r="M299"/>
      <c s="7" r="N299"/>
      <c s="7" r="O299"/>
      <c s="7" r="P299"/>
      <c s="7" r="Q299"/>
      <c s="7" r="R299"/>
      <c s="7" r="S299"/>
      <c s="7" r="T299"/>
      <c s="7" r="U299"/>
      <c s="7" r="V299"/>
      <c s="7" r="W299"/>
      <c s="7" r="X299"/>
    </row>
    <row r="300">
      <c s="7" r="A300">
        <v>297.0</v>
      </c>
      <c t="s" s="7" r="B300">
        <v>1680</v>
      </c>
      <c t="s" s="8" r="C300">
        <v>1681</v>
      </c>
      <c t="s" s="9" r="D300">
        <v>1682</v>
      </c>
      <c t="str" s="7" r="E300">
        <f>2014-YEAR(D300)</f>
        <v>67</v>
      </c>
      <c t="s" s="7" r="F300">
        <v>1683</v>
      </c>
      <c t="s" s="7" r="G300">
        <v>1684</v>
      </c>
      <c s="7" r="H300">
        <v>7.0</v>
      </c>
      <c s="11" r="I300"/>
      <c s="7" r="J300"/>
      <c s="7" r="K300"/>
      <c s="7" r="L300"/>
      <c s="7" r="M300"/>
      <c s="7" r="N300"/>
      <c s="7" r="O300"/>
      <c s="7" r="P300"/>
      <c s="7" r="Q300"/>
      <c s="7" r="R300"/>
      <c s="7" r="S300"/>
      <c s="7" r="T300"/>
      <c s="7" r="U300"/>
      <c s="7" r="V300"/>
      <c s="7" r="W300"/>
      <c s="7" r="X300"/>
    </row>
    <row r="301">
      <c s="7" r="A301">
        <v>298.0</v>
      </c>
      <c t="s" s="7" r="B301">
        <v>1685</v>
      </c>
      <c t="s" s="8" r="C301">
        <v>1686</v>
      </c>
      <c t="s" s="9" r="D301">
        <v>1687</v>
      </c>
      <c t="str" s="7" r="E301">
        <f>2014-YEAR(D301)</f>
        <v>62</v>
      </c>
      <c t="s" s="7" r="F301">
        <v>1688</v>
      </c>
      <c t="s" s="7" r="G301">
        <v>1689</v>
      </c>
      <c s="7" r="H301">
        <v>3.0</v>
      </c>
      <c s="11" r="I301"/>
      <c s="7" r="J301"/>
      <c s="7" r="K301"/>
      <c s="7" r="L301"/>
      <c s="7" r="M301"/>
      <c s="7" r="N301"/>
      <c s="7" r="O301"/>
      <c s="7" r="P301"/>
      <c s="7" r="Q301"/>
      <c s="7" r="R301"/>
      <c s="7" r="S301"/>
      <c s="7" r="T301"/>
      <c s="7" r="U301"/>
      <c s="7" r="V301"/>
      <c s="7" r="W301"/>
      <c s="7" r="X301"/>
    </row>
    <row r="302">
      <c s="7" r="A302">
        <v>299.0</v>
      </c>
      <c t="s" s="7" r="B302">
        <v>1690</v>
      </c>
      <c t="s" s="8" r="C302">
        <v>1691</v>
      </c>
      <c t="s" s="9" r="D302">
        <v>1692</v>
      </c>
      <c t="str" s="7" r="E302">
        <f>2014-YEAR(D302)</f>
        <v>55</v>
      </c>
      <c t="s" s="7" r="F302">
        <v>1693</v>
      </c>
      <c t="s" s="7" r="G302">
        <v>1694</v>
      </c>
      <c s="7" r="H302">
        <v>1.0</v>
      </c>
      <c s="11" r="I302"/>
      <c s="7" r="J302"/>
      <c s="7" r="K302"/>
      <c s="7" r="L302"/>
      <c s="7" r="M302"/>
      <c s="7" r="N302"/>
      <c s="7" r="O302"/>
      <c s="7" r="P302"/>
      <c s="7" r="Q302"/>
      <c s="7" r="R302"/>
      <c s="7" r="S302"/>
      <c s="7" r="T302"/>
      <c s="7" r="U302"/>
      <c s="7" r="V302"/>
      <c s="7" r="W302"/>
      <c s="7" r="X302"/>
    </row>
    <row r="303">
      <c s="7" r="A303">
        <v>300.0</v>
      </c>
      <c t="s" s="7" r="B303">
        <v>1695</v>
      </c>
      <c t="s" s="8" r="C303">
        <v>1696</v>
      </c>
      <c t="s" s="9" r="D303">
        <v>1697</v>
      </c>
      <c t="str" s="7" r="E303">
        <f>2014-YEAR(D303)</f>
        <v>70</v>
      </c>
      <c t="s" s="7" r="F303">
        <v>1698</v>
      </c>
      <c t="s" s="7" r="G303">
        <v>1699</v>
      </c>
      <c s="7" r="H303">
        <v>3.0</v>
      </c>
      <c s="11" r="I303"/>
      <c s="7" r="J303"/>
      <c s="7" r="K303"/>
      <c s="7" r="L303"/>
      <c s="7" r="M303"/>
      <c s="7" r="N303"/>
      <c s="7" r="O303"/>
      <c s="7" r="P303"/>
      <c s="7" r="Q303"/>
      <c s="7" r="R303"/>
      <c s="7" r="S303"/>
      <c s="7" r="T303"/>
      <c s="7" r="U303"/>
      <c s="7" r="V303"/>
      <c s="7" r="W303"/>
      <c s="7" r="X303"/>
    </row>
    <row r="304">
      <c s="7" r="A304">
        <v>301.0</v>
      </c>
      <c t="s" s="7" r="B304">
        <v>1700</v>
      </c>
      <c t="s" s="8" r="C304">
        <v>1701</v>
      </c>
      <c t="s" s="9" r="D304">
        <v>1702</v>
      </c>
      <c t="str" s="7" r="E304">
        <f>2014-YEAR(D304)</f>
        <v>53</v>
      </c>
      <c t="s" s="7" r="F304">
        <v>1703</v>
      </c>
      <c t="s" s="7" r="G304">
        <v>1704</v>
      </c>
      <c s="7" r="H304">
        <v>3.0</v>
      </c>
      <c s="11" r="I304"/>
      <c s="7" r="J304"/>
      <c s="7" r="K304"/>
      <c s="7" r="L304"/>
      <c s="7" r="M304"/>
      <c s="7" r="N304"/>
      <c s="7" r="O304"/>
      <c s="7" r="P304"/>
      <c s="7" r="Q304"/>
      <c s="7" r="R304"/>
      <c s="7" r="S304"/>
      <c s="7" r="T304"/>
      <c s="7" r="U304"/>
      <c s="7" r="V304"/>
      <c s="7" r="W304"/>
      <c s="7" r="X304"/>
    </row>
    <row r="305">
      <c s="7" r="A305">
        <v>302.0</v>
      </c>
      <c t="s" s="7" r="B305">
        <v>1705</v>
      </c>
      <c t="s" s="8" r="C305">
        <v>1706</v>
      </c>
      <c t="s" s="9" r="D305">
        <v>1707</v>
      </c>
      <c t="str" s="7" r="E305">
        <f>2014-YEAR(D305)</f>
        <v>71</v>
      </c>
      <c t="s" s="7" r="F305">
        <v>1708</v>
      </c>
      <c t="s" s="7" r="G305">
        <v>1709</v>
      </c>
      <c s="7" r="H305">
        <v>3.0</v>
      </c>
      <c s="11" r="I305"/>
      <c s="7" r="J305"/>
      <c s="7" r="K305"/>
      <c s="7" r="L305"/>
      <c s="7" r="M305"/>
      <c s="7" r="N305"/>
      <c s="7" r="O305"/>
      <c s="7" r="P305"/>
      <c s="7" r="Q305"/>
      <c s="7" r="R305"/>
      <c s="7" r="S305"/>
      <c s="7" r="T305"/>
      <c s="7" r="U305"/>
      <c s="7" r="V305"/>
      <c s="7" r="W305"/>
      <c s="7" r="X305"/>
    </row>
    <row r="306">
      <c s="7" r="A306">
        <v>303.0</v>
      </c>
      <c t="s" s="7" r="B306">
        <v>1710</v>
      </c>
      <c t="s" s="8" r="C306">
        <v>1711</v>
      </c>
      <c t="s" s="9" r="D306">
        <v>1712</v>
      </c>
      <c t="str" s="7" r="E306">
        <f>2014-YEAR(D306)</f>
        <v>53</v>
      </c>
      <c t="s" s="7" r="F306">
        <v>1713</v>
      </c>
      <c t="s" s="7" r="G306">
        <v>1714</v>
      </c>
      <c s="7" r="H306">
        <v>3.0</v>
      </c>
      <c s="11" r="I306"/>
      <c s="7" r="J306"/>
      <c s="7" r="K306"/>
      <c s="7" r="L306"/>
      <c s="7" r="M306"/>
      <c s="7" r="N306"/>
      <c s="7" r="O306"/>
      <c s="7" r="P306"/>
      <c s="7" r="Q306"/>
      <c s="7" r="R306"/>
      <c s="7" r="S306"/>
      <c s="7" r="T306"/>
      <c s="7" r="U306"/>
      <c s="7" r="V306"/>
      <c s="7" r="W306"/>
      <c s="7" r="X306"/>
    </row>
    <row r="307">
      <c s="7" r="A307">
        <v>304.0</v>
      </c>
      <c t="s" s="7" r="B307">
        <v>1715</v>
      </c>
      <c t="s" s="8" r="C307">
        <v>1716</v>
      </c>
      <c t="s" s="9" r="D307">
        <v>1717</v>
      </c>
      <c t="str" s="7" r="E307">
        <f>2014-YEAR(D307)</f>
        <v>63</v>
      </c>
      <c t="s" s="7" r="F307">
        <v>1718</v>
      </c>
      <c t="s" s="7" r="G307">
        <v>1719</v>
      </c>
      <c s="7" r="H307">
        <v>7.0</v>
      </c>
      <c s="11" r="I307"/>
      <c s="7" r="J307"/>
      <c s="7" r="K307"/>
      <c s="7" r="L307"/>
      <c s="7" r="M307"/>
      <c s="7" r="N307"/>
      <c s="7" r="O307"/>
      <c s="7" r="P307"/>
      <c s="7" r="Q307"/>
      <c s="7" r="R307"/>
      <c s="7" r="S307"/>
      <c s="7" r="T307"/>
      <c s="7" r="U307"/>
      <c s="7" r="V307"/>
      <c s="7" r="W307"/>
      <c s="7" r="X307"/>
    </row>
    <row r="308">
      <c s="7" r="A308">
        <v>305.0</v>
      </c>
      <c t="s" s="7" r="B308">
        <v>1720</v>
      </c>
      <c t="s" s="8" r="C308">
        <v>1721</v>
      </c>
      <c s="9" r="D308">
        <v>26334.0</v>
      </c>
      <c t="str" s="7" r="E308">
        <f>2014-YEAR(D308)</f>
        <v>42</v>
      </c>
      <c t="s" s="7" r="F308">
        <v>1722</v>
      </c>
      <c t="s" s="7" r="G308">
        <v>1723</v>
      </c>
      <c s="7" r="H308">
        <v>3.0</v>
      </c>
      <c s="11" r="I308"/>
      <c s="7" r="J308"/>
      <c s="7" r="K308"/>
      <c s="7" r="L308"/>
      <c s="7" r="M308"/>
      <c s="7" r="N308"/>
      <c s="7" r="O308"/>
      <c s="7" r="P308"/>
      <c s="7" r="Q308"/>
      <c s="7" r="R308"/>
      <c s="7" r="S308"/>
      <c s="7" r="T308"/>
      <c s="7" r="U308"/>
      <c s="7" r="V308"/>
      <c s="7" r="W308"/>
      <c s="7" r="X308"/>
    </row>
    <row r="309">
      <c s="7" r="A309">
        <v>306.0</v>
      </c>
      <c t="s" s="7" r="B309">
        <v>1724</v>
      </c>
      <c t="s" s="8" r="C309">
        <v>1725</v>
      </c>
      <c t="s" s="9" r="D309">
        <v>1726</v>
      </c>
      <c t="str" s="7" r="E309">
        <f>2014-YEAR(D309)</f>
        <v>64</v>
      </c>
      <c t="s" s="7" r="F309">
        <v>1727</v>
      </c>
      <c t="s" s="7" r="G309">
        <v>1728</v>
      </c>
      <c s="7" r="H309">
        <v>3.0</v>
      </c>
      <c s="11" r="I309"/>
      <c s="7" r="J309"/>
      <c s="7" r="K309"/>
      <c s="7" r="L309"/>
      <c s="7" r="M309"/>
      <c s="7" r="N309"/>
      <c s="7" r="O309"/>
      <c s="7" r="P309"/>
      <c s="7" r="Q309"/>
      <c s="7" r="R309"/>
      <c s="7" r="S309"/>
      <c s="7" r="T309"/>
      <c s="7" r="U309"/>
      <c s="7" r="V309"/>
      <c s="7" r="W309"/>
      <c s="7" r="X309"/>
    </row>
    <row r="310">
      <c s="7" r="A310">
        <v>307.0</v>
      </c>
      <c t="s" s="7" r="B310">
        <v>1729</v>
      </c>
      <c t="s" s="8" r="C310">
        <v>1730</v>
      </c>
      <c t="s" s="9" r="D310">
        <v>1731</v>
      </c>
      <c t="str" s="7" r="E310">
        <f>2014-YEAR(D310)</f>
        <v>59</v>
      </c>
      <c t="s" s="7" r="F310">
        <v>1732</v>
      </c>
      <c t="s" s="7" r="G310">
        <v>1733</v>
      </c>
      <c s="7" r="H310">
        <v>7.0</v>
      </c>
      <c s="11" r="I310"/>
      <c s="7" r="J310"/>
      <c s="7" r="K310"/>
      <c s="7" r="L310"/>
      <c s="7" r="M310"/>
      <c s="7" r="N310"/>
      <c s="7" r="O310"/>
      <c s="7" r="P310"/>
      <c s="7" r="Q310"/>
      <c s="7" r="R310"/>
      <c s="7" r="S310"/>
      <c s="7" r="T310"/>
      <c s="7" r="U310"/>
      <c s="7" r="V310"/>
      <c s="7" r="W310"/>
      <c s="7" r="X310"/>
    </row>
    <row r="311">
      <c s="7" r="A311">
        <v>308.0</v>
      </c>
      <c t="s" s="7" r="B311">
        <v>1734</v>
      </c>
      <c t="s" s="8" r="C311">
        <v>1735</v>
      </c>
      <c t="s" s="9" r="D311">
        <v>1736</v>
      </c>
      <c t="str" s="7" r="E311">
        <f>2014-YEAR(D311)</f>
        <v>50</v>
      </c>
      <c t="s" s="7" r="F311">
        <v>1737</v>
      </c>
      <c t="s" s="7" r="G311">
        <v>1738</v>
      </c>
      <c s="7" r="H311">
        <v>3.0</v>
      </c>
      <c s="11" r="I311"/>
      <c s="7" r="J311"/>
      <c s="7" r="K311"/>
      <c s="7" r="L311"/>
      <c s="7" r="M311"/>
      <c s="7" r="N311"/>
      <c s="7" r="O311"/>
      <c s="7" r="P311"/>
      <c s="7" r="Q311"/>
      <c s="7" r="R311"/>
      <c s="7" r="S311"/>
      <c s="7" r="T311"/>
      <c s="7" r="U311"/>
      <c s="7" r="V311"/>
      <c s="7" r="W311"/>
      <c s="7" r="X311"/>
    </row>
    <row r="312">
      <c s="7" r="A312">
        <v>309.0</v>
      </c>
      <c t="s" s="7" r="B312">
        <v>1739</v>
      </c>
      <c t="s" s="8" r="C312">
        <v>1740</v>
      </c>
      <c t="s" s="9" r="D312">
        <v>1741</v>
      </c>
      <c t="str" s="7" r="E312">
        <f>2014-YEAR(D312)</f>
        <v>66</v>
      </c>
      <c t="s" s="7" r="F312">
        <v>1742</v>
      </c>
      <c t="s" s="7" r="G312">
        <v>1743</v>
      </c>
      <c s="7" r="H312">
        <v>3.0</v>
      </c>
      <c s="11" r="I312"/>
      <c s="7" r="J312"/>
      <c s="7" r="K312"/>
      <c s="7" r="L312"/>
      <c s="7" r="M312"/>
      <c s="7" r="N312"/>
      <c s="7" r="O312"/>
      <c s="7" r="P312"/>
      <c s="7" r="Q312"/>
      <c s="7" r="R312"/>
      <c s="7" r="S312"/>
      <c s="7" r="T312"/>
      <c s="7" r="U312"/>
      <c s="7" r="V312"/>
      <c s="7" r="W312"/>
      <c s="7" r="X312"/>
    </row>
    <row r="313">
      <c s="7" r="A313">
        <v>310.0</v>
      </c>
      <c t="s" s="7" r="B313">
        <v>1744</v>
      </c>
      <c t="s" s="8" r="C313">
        <v>1745</v>
      </c>
      <c t="s" s="9" r="D313">
        <v>1746</v>
      </c>
      <c t="str" s="7" r="E313">
        <f>2014-YEAR(D313)</f>
        <v>68</v>
      </c>
      <c t="s" s="7" r="F313">
        <v>1747</v>
      </c>
      <c t="s" s="7" r="G313">
        <v>1748</v>
      </c>
      <c s="7" r="H313">
        <v>3.0</v>
      </c>
      <c s="11" r="I313"/>
      <c s="7" r="J313"/>
      <c s="7" r="K313"/>
      <c s="7" r="L313"/>
      <c s="7" r="M313"/>
      <c s="7" r="N313"/>
      <c s="7" r="O313"/>
      <c s="7" r="P313"/>
      <c s="7" r="Q313"/>
      <c s="7" r="R313"/>
      <c s="7" r="S313"/>
      <c s="7" r="T313"/>
      <c s="7" r="U313"/>
      <c s="7" r="V313"/>
      <c s="7" r="W313"/>
      <c s="7" r="X313"/>
    </row>
    <row r="314">
      <c s="7" r="A314">
        <v>311.0</v>
      </c>
      <c t="s" s="7" r="B314">
        <v>1749</v>
      </c>
      <c t="s" s="8" r="C314">
        <v>1750</v>
      </c>
      <c t="s" s="9" r="D314">
        <v>1751</v>
      </c>
      <c t="str" s="7" r="E314">
        <f>2014-YEAR(D314)</f>
        <v>46</v>
      </c>
      <c t="s" s="7" r="F314">
        <v>1752</v>
      </c>
      <c t="s" s="7" r="G314">
        <v>1753</v>
      </c>
      <c s="7" r="H314">
        <v>4.0</v>
      </c>
      <c s="11" r="I314"/>
      <c s="7" r="J314"/>
      <c s="7" r="K314"/>
      <c s="7" r="L314"/>
      <c s="7" r="M314"/>
      <c s="7" r="N314"/>
      <c s="7" r="O314"/>
      <c s="7" r="P314"/>
      <c s="7" r="Q314"/>
      <c s="7" r="R314"/>
      <c s="7" r="S314"/>
      <c s="7" r="T314"/>
      <c s="7" r="U314"/>
      <c s="7" r="V314"/>
      <c s="7" r="W314"/>
      <c s="7" r="X314"/>
    </row>
    <row r="315">
      <c s="7" r="A315">
        <v>312.0</v>
      </c>
      <c t="s" s="7" r="B315">
        <v>1754</v>
      </c>
      <c t="s" s="8" r="C315">
        <v>1755</v>
      </c>
      <c s="9" r="D315">
        <v>26798.0</v>
      </c>
      <c t="str" s="7" r="E315">
        <f>2014-YEAR(D315)</f>
        <v>41</v>
      </c>
      <c t="s" s="7" r="F315">
        <v>1756</v>
      </c>
      <c t="s" s="7" r="G315">
        <v>1757</v>
      </c>
      <c s="7" r="H315">
        <v>3.0</v>
      </c>
      <c s="11" r="I315"/>
      <c s="7" r="J315"/>
      <c s="7" r="K315"/>
      <c s="7" r="L315"/>
      <c s="7" r="M315"/>
      <c s="7" r="N315"/>
      <c s="7" r="O315"/>
      <c s="7" r="P315"/>
      <c s="7" r="Q315"/>
      <c s="7" r="R315"/>
      <c s="7" r="S315"/>
      <c s="7" r="T315"/>
      <c s="7" r="U315"/>
      <c s="7" r="V315"/>
      <c s="7" r="W315"/>
      <c s="7" r="X315"/>
    </row>
    <row r="316">
      <c s="7" r="A316">
        <v>313.0</v>
      </c>
      <c t="s" s="7" r="B316">
        <v>1758</v>
      </c>
      <c t="s" s="8" r="C316">
        <v>1759</v>
      </c>
      <c t="s" s="9" r="D316">
        <v>1760</v>
      </c>
      <c t="str" s="7" r="E316">
        <f>2014-YEAR(D316)</f>
        <v>74</v>
      </c>
      <c t="s" s="7" r="F316">
        <v>1761</v>
      </c>
      <c t="s" s="7" r="G316">
        <v>1762</v>
      </c>
      <c s="7" r="H316">
        <v>3.0</v>
      </c>
      <c s="11" r="I316"/>
      <c s="7" r="J316"/>
      <c s="7" r="K316"/>
      <c s="7" r="L316"/>
      <c s="7" r="M316"/>
      <c s="7" r="N316"/>
      <c s="7" r="O316"/>
      <c s="7" r="P316"/>
      <c s="7" r="Q316"/>
      <c s="7" r="R316"/>
      <c s="7" r="S316"/>
      <c s="7" r="T316"/>
      <c s="7" r="U316"/>
      <c s="7" r="V316"/>
      <c s="7" r="W316"/>
      <c s="7" r="X316"/>
    </row>
    <row r="317">
      <c s="7" r="A317">
        <v>314.0</v>
      </c>
      <c t="s" s="7" r="B317">
        <v>1763</v>
      </c>
      <c t="s" s="8" r="C317">
        <v>1764</v>
      </c>
      <c t="s" s="9" r="D317">
        <v>1765</v>
      </c>
      <c t="str" s="7" r="E317">
        <f>2014-YEAR(D317)</f>
        <v>66</v>
      </c>
      <c t="s" s="7" r="F317">
        <v>1766</v>
      </c>
      <c t="s" s="7" r="G317">
        <v>1767</v>
      </c>
      <c s="7" r="H317">
        <v>7.0</v>
      </c>
      <c s="11" r="I317"/>
      <c s="7" r="J317"/>
      <c s="7" r="K317"/>
      <c s="7" r="L317"/>
      <c s="7" r="M317"/>
      <c s="7" r="N317"/>
      <c s="7" r="O317"/>
      <c s="7" r="P317"/>
      <c s="7" r="Q317"/>
      <c s="7" r="R317"/>
      <c s="7" r="S317"/>
      <c s="7" r="T317"/>
      <c s="7" r="U317"/>
      <c s="7" r="V317"/>
      <c s="7" r="W317"/>
      <c s="7" r="X317"/>
    </row>
    <row r="318">
      <c s="7" r="A318">
        <v>315.0</v>
      </c>
      <c t="s" s="7" r="B318">
        <v>1768</v>
      </c>
      <c t="s" s="8" r="C318">
        <v>1769</v>
      </c>
      <c t="s" s="9" r="D318">
        <v>1770</v>
      </c>
      <c t="str" s="7" r="E318">
        <f>2014-YEAR(D318)</f>
        <v>49</v>
      </c>
      <c t="s" s="7" r="F318">
        <v>1771</v>
      </c>
      <c t="s" s="7" r="G318">
        <v>1772</v>
      </c>
      <c s="7" r="H318">
        <v>2.0</v>
      </c>
      <c s="11" r="I318"/>
      <c s="7" r="J318"/>
      <c s="7" r="K318"/>
      <c s="7" r="L318"/>
      <c s="7" r="M318"/>
      <c s="7" r="N318"/>
      <c s="7" r="O318"/>
      <c s="7" r="P318"/>
      <c s="7" r="Q318"/>
      <c s="7" r="R318"/>
      <c s="7" r="S318"/>
      <c s="7" r="T318"/>
      <c s="7" r="U318"/>
      <c s="7" r="V318"/>
      <c s="7" r="W318"/>
      <c s="7" r="X318"/>
    </row>
    <row r="319">
      <c s="7" r="A319">
        <v>316.0</v>
      </c>
      <c t="s" s="7" r="B319">
        <v>1773</v>
      </c>
      <c t="s" s="8" r="C319">
        <v>1774</v>
      </c>
      <c t="s" s="9" r="D319">
        <v>1775</v>
      </c>
      <c t="str" s="7" r="E319">
        <f>2014-YEAR(D319)</f>
        <v>60</v>
      </c>
      <c t="s" s="7" r="F319">
        <v>1776</v>
      </c>
      <c t="s" s="7" r="G319">
        <v>1777</v>
      </c>
      <c s="7" r="H319">
        <v>3.0</v>
      </c>
      <c s="11" r="I319"/>
      <c s="7" r="J319"/>
      <c s="7" r="K319"/>
      <c s="7" r="L319"/>
      <c s="7" r="M319"/>
      <c s="7" r="N319"/>
      <c s="7" r="O319"/>
      <c s="7" r="P319"/>
      <c s="7" r="Q319"/>
      <c s="7" r="R319"/>
      <c s="7" r="S319"/>
      <c s="7" r="T319"/>
      <c s="7" r="U319"/>
      <c s="7" r="V319"/>
      <c s="7" r="W319"/>
      <c s="7" r="X319"/>
    </row>
    <row r="320">
      <c s="7" r="A320">
        <v>317.0</v>
      </c>
      <c t="s" s="7" r="B320">
        <v>1778</v>
      </c>
      <c t="s" s="8" r="C320">
        <v>1779</v>
      </c>
      <c t="s" s="9" r="D320">
        <v>1780</v>
      </c>
      <c t="str" s="7" r="E320">
        <f>2014-YEAR(D320)</f>
        <v>63</v>
      </c>
      <c t="s" s="7" r="F320">
        <v>1781</v>
      </c>
      <c t="s" s="7" r="G320">
        <v>1782</v>
      </c>
      <c s="7" r="H320">
        <v>7.0</v>
      </c>
      <c s="11" r="I320"/>
      <c s="7" r="J320"/>
      <c s="7" r="K320"/>
      <c s="7" r="L320"/>
      <c s="7" r="M320"/>
      <c s="7" r="N320"/>
      <c s="7" r="O320"/>
      <c s="7" r="P320"/>
      <c s="7" r="Q320"/>
      <c s="7" r="R320"/>
      <c s="7" r="S320"/>
      <c s="7" r="T320"/>
      <c s="7" r="U320"/>
      <c s="7" r="V320"/>
      <c s="7" r="W320"/>
      <c s="7" r="X320"/>
    </row>
    <row r="321">
      <c s="7" r="A321">
        <v>318.0</v>
      </c>
      <c t="s" s="7" r="B321">
        <v>1783</v>
      </c>
      <c t="s" s="8" r="C321">
        <v>1784</v>
      </c>
      <c t="s" s="9" r="D321">
        <v>1785</v>
      </c>
      <c t="str" s="7" r="E321">
        <f>2014-YEAR(D321)</f>
        <v>47</v>
      </c>
      <c t="s" s="7" r="F321">
        <v>1786</v>
      </c>
      <c t="s" s="7" r="G321">
        <v>1787</v>
      </c>
      <c s="7" r="H321">
        <v>3.0</v>
      </c>
      <c s="11" r="I321"/>
      <c s="7" r="J321"/>
      <c s="7" r="K321"/>
      <c s="7" r="L321"/>
      <c s="7" r="M321"/>
      <c s="7" r="N321"/>
      <c s="7" r="O321"/>
      <c s="7" r="P321"/>
      <c s="7" r="Q321"/>
      <c s="7" r="R321"/>
      <c s="7" r="S321"/>
      <c s="7" r="T321"/>
      <c s="7" r="U321"/>
      <c s="7" r="V321"/>
      <c s="7" r="W321"/>
      <c s="7" r="X321"/>
    </row>
    <row r="322">
      <c s="7" r="A322">
        <v>319.0</v>
      </c>
      <c t="s" s="7" r="B322">
        <v>1788</v>
      </c>
      <c t="s" s="8" r="C322">
        <v>1789</v>
      </c>
      <c t="s" s="9" r="D322">
        <v>1790</v>
      </c>
      <c t="str" s="7" r="E322">
        <f>2014-YEAR(D322)</f>
        <v>49</v>
      </c>
      <c t="s" s="7" r="F322">
        <v>1791</v>
      </c>
      <c t="s" s="7" r="G322">
        <v>1792</v>
      </c>
      <c s="7" r="H322">
        <v>3.0</v>
      </c>
      <c s="11" r="I322"/>
      <c s="7" r="J322"/>
      <c s="7" r="K322"/>
      <c s="7" r="L322"/>
      <c s="7" r="M322"/>
      <c s="7" r="N322"/>
      <c s="7" r="O322"/>
      <c s="7" r="P322"/>
      <c s="7" r="Q322"/>
      <c s="7" r="R322"/>
      <c s="7" r="S322"/>
      <c s="7" r="T322"/>
      <c s="7" r="U322"/>
      <c s="7" r="V322"/>
      <c s="7" r="W322"/>
      <c s="7" r="X322"/>
    </row>
    <row r="323">
      <c s="7" r="A323">
        <v>320.0</v>
      </c>
      <c t="s" s="7" r="B323">
        <v>1793</v>
      </c>
      <c t="s" s="8" r="C323">
        <v>1794</v>
      </c>
      <c t="s" s="9" r="D323">
        <v>1795</v>
      </c>
      <c t="str" s="7" r="E323">
        <f>2014-YEAR(D323)</f>
        <v>71</v>
      </c>
      <c t="s" s="7" r="F323">
        <v>1796</v>
      </c>
      <c t="s" s="7" r="G323">
        <v>1797</v>
      </c>
      <c s="7" r="H323">
        <v>3.0</v>
      </c>
      <c s="11" r="I323"/>
      <c s="7" r="J323"/>
      <c s="7" r="K323"/>
      <c s="7" r="L323"/>
      <c s="7" r="M323"/>
      <c s="7" r="N323"/>
      <c s="7" r="O323"/>
      <c s="7" r="P323"/>
      <c s="7" r="Q323"/>
      <c s="7" r="R323"/>
      <c s="7" r="S323"/>
      <c s="7" r="T323"/>
      <c s="7" r="U323"/>
      <c s="7" r="V323"/>
      <c s="7" r="W323"/>
      <c s="7" r="X323"/>
    </row>
    <row r="324">
      <c s="7" r="A324">
        <v>321.0</v>
      </c>
      <c t="s" s="7" r="B324">
        <v>1798</v>
      </c>
      <c t="s" s="8" r="C324">
        <v>1799</v>
      </c>
      <c t="s" s="9" r="D324">
        <v>1800</v>
      </c>
      <c t="str" s="7" r="E324">
        <f>2014-YEAR(D324)</f>
        <v>69</v>
      </c>
      <c t="s" s="7" r="F324">
        <v>1801</v>
      </c>
      <c t="s" s="7" r="G324">
        <v>1802</v>
      </c>
      <c s="7" r="H324">
        <v>3.0</v>
      </c>
      <c s="11" r="I324"/>
      <c s="7" r="J324"/>
      <c s="7" r="K324"/>
      <c s="7" r="L324"/>
      <c s="7" r="M324"/>
      <c s="7" r="N324"/>
      <c s="7" r="O324"/>
      <c s="7" r="P324"/>
      <c s="7" r="Q324"/>
      <c s="7" r="R324"/>
      <c s="7" r="S324"/>
      <c s="7" r="T324"/>
      <c s="7" r="U324"/>
      <c s="7" r="V324"/>
      <c s="7" r="W324"/>
      <c s="7" r="X324"/>
    </row>
    <row r="325">
      <c s="7" r="A325">
        <v>322.0</v>
      </c>
      <c t="s" s="7" r="B325">
        <v>1803</v>
      </c>
      <c t="s" s="8" r="C325">
        <v>1804</v>
      </c>
      <c t="s" s="9" r="D325">
        <v>1805</v>
      </c>
      <c t="str" s="7" r="E325">
        <f>2014-YEAR(D325)</f>
        <v>66</v>
      </c>
      <c t="s" s="7" r="F325">
        <v>1806</v>
      </c>
      <c t="s" s="7" r="G325">
        <v>1807</v>
      </c>
      <c s="7" r="H325">
        <v>2.0</v>
      </c>
      <c s="11" r="I325"/>
      <c s="7" r="J325"/>
      <c s="7" r="K325"/>
      <c s="7" r="L325"/>
      <c s="7" r="M325"/>
      <c s="7" r="N325"/>
      <c s="7" r="O325"/>
      <c s="7" r="P325"/>
      <c s="7" r="Q325"/>
      <c s="7" r="R325"/>
      <c s="7" r="S325"/>
      <c s="7" r="T325"/>
      <c s="7" r="U325"/>
      <c s="7" r="V325"/>
      <c s="7" r="W325"/>
      <c s="7" r="X325"/>
    </row>
    <row r="326">
      <c s="7" r="A326">
        <v>323.0</v>
      </c>
      <c t="s" s="7" r="B326">
        <v>1808</v>
      </c>
      <c t="s" s="8" r="C326">
        <v>1809</v>
      </c>
      <c t="s" s="9" r="D326">
        <v>1810</v>
      </c>
      <c t="str" s="7" r="E326">
        <f>2014-YEAR(D326)</f>
        <v>47</v>
      </c>
      <c t="s" s="7" r="F326">
        <v>1811</v>
      </c>
      <c t="s" s="7" r="G326">
        <v>1812</v>
      </c>
      <c s="7" r="H326">
        <v>3.0</v>
      </c>
      <c s="11" r="I326"/>
      <c s="7" r="J326"/>
      <c s="7" r="K326"/>
      <c s="7" r="L326"/>
      <c s="7" r="M326"/>
      <c s="7" r="N326"/>
      <c s="7" r="O326"/>
      <c s="7" r="P326"/>
      <c s="7" r="Q326"/>
      <c s="7" r="R326"/>
      <c s="7" r="S326"/>
      <c s="7" r="T326"/>
      <c s="7" r="U326"/>
      <c s="7" r="V326"/>
      <c s="7" r="W326"/>
      <c s="7" r="X326"/>
    </row>
    <row r="327">
      <c s="7" r="A327">
        <v>324.0</v>
      </c>
      <c t="s" s="7" r="B327">
        <v>1813</v>
      </c>
      <c t="s" s="8" r="C327">
        <v>1814</v>
      </c>
      <c t="s" s="9" r="D327">
        <v>1815</v>
      </c>
      <c t="str" s="7" r="E327">
        <f>2014-YEAR(D327)</f>
        <v>57</v>
      </c>
      <c t="s" s="7" r="F327">
        <v>1816</v>
      </c>
      <c t="s" s="7" r="G327">
        <v>1817</v>
      </c>
      <c s="7" r="H327">
        <v>3.0</v>
      </c>
      <c s="11" r="I327"/>
      <c s="7" r="J327"/>
      <c s="7" r="K327"/>
      <c s="7" r="L327"/>
      <c s="7" r="M327"/>
      <c s="7" r="N327"/>
      <c s="7" r="O327"/>
      <c s="7" r="P327"/>
      <c s="7" r="Q327"/>
      <c s="7" r="R327"/>
      <c s="7" r="S327"/>
      <c s="7" r="T327"/>
      <c s="7" r="U327"/>
      <c s="7" r="V327"/>
      <c s="7" r="W327"/>
      <c s="7" r="X327"/>
    </row>
    <row r="328">
      <c s="7" r="A328">
        <v>325.0</v>
      </c>
      <c t="s" s="7" r="B328">
        <v>1818</v>
      </c>
      <c t="s" s="8" r="C328">
        <v>1819</v>
      </c>
      <c t="s" s="9" r="D328">
        <v>1820</v>
      </c>
      <c t="str" s="7" r="E328">
        <f>2014-YEAR(D328)</f>
        <v>48</v>
      </c>
      <c t="s" s="7" r="F328">
        <v>1821</v>
      </c>
      <c t="s" s="7" r="G328">
        <v>1822</v>
      </c>
      <c s="7" r="H328">
        <v>3.0</v>
      </c>
      <c s="11" r="I328"/>
      <c s="7" r="J328"/>
      <c s="7" r="K328"/>
      <c s="7" r="L328"/>
      <c s="7" r="M328"/>
      <c s="7" r="N328"/>
      <c s="7" r="O328"/>
      <c s="7" r="P328"/>
      <c s="7" r="Q328"/>
      <c s="7" r="R328"/>
      <c s="7" r="S328"/>
      <c s="7" r="T328"/>
      <c s="7" r="U328"/>
      <c s="7" r="V328"/>
      <c s="7" r="W328"/>
      <c s="7" r="X328"/>
    </row>
    <row r="329">
      <c s="7" r="A329">
        <v>326.0</v>
      </c>
      <c t="s" s="7" r="B329">
        <v>1823</v>
      </c>
      <c t="s" s="8" r="C329">
        <v>1824</v>
      </c>
      <c t="s" s="9" r="D329">
        <v>1825</v>
      </c>
      <c t="str" s="7" r="E329">
        <f>2014-YEAR(D329)</f>
        <v>62</v>
      </c>
      <c t="s" s="7" r="F329">
        <v>1826</v>
      </c>
      <c t="s" s="7" r="G329">
        <v>1827</v>
      </c>
      <c s="7" r="H329">
        <v>3.0</v>
      </c>
      <c s="11" r="I329"/>
      <c s="7" r="J329"/>
      <c s="7" r="K329"/>
      <c s="7" r="L329"/>
      <c s="7" r="M329"/>
      <c s="7" r="N329"/>
      <c s="7" r="O329"/>
      <c s="7" r="P329"/>
      <c s="7" r="Q329"/>
      <c s="7" r="R329"/>
      <c s="7" r="S329"/>
      <c s="7" r="T329"/>
      <c s="7" r="U329"/>
      <c s="7" r="V329"/>
      <c s="7" r="W329"/>
      <c s="7" r="X329"/>
    </row>
    <row r="330">
      <c s="7" r="A330">
        <v>327.0</v>
      </c>
      <c t="s" s="7" r="B330">
        <v>1828</v>
      </c>
      <c t="s" s="8" r="C330">
        <v>1829</v>
      </c>
      <c t="s" s="9" r="D330">
        <v>1830</v>
      </c>
      <c t="str" s="7" r="E330">
        <f>2014-YEAR(D330)</f>
        <v>58</v>
      </c>
      <c t="s" s="7" r="F330">
        <v>1831</v>
      </c>
      <c t="s" s="7" r="G330">
        <v>1832</v>
      </c>
      <c s="7" r="H330">
        <v>3.0</v>
      </c>
      <c s="11" r="I330"/>
      <c s="7" r="J330"/>
      <c s="7" r="K330"/>
      <c s="7" r="L330"/>
      <c s="7" r="M330"/>
      <c s="7" r="N330"/>
      <c s="7" r="O330"/>
      <c s="7" r="P330"/>
      <c s="7" r="Q330"/>
      <c s="7" r="R330"/>
      <c s="7" r="S330"/>
      <c s="7" r="T330"/>
      <c s="7" r="U330"/>
      <c s="7" r="V330"/>
      <c s="7" r="W330"/>
      <c s="7" r="X330"/>
    </row>
    <row r="331">
      <c s="7" r="A331">
        <v>328.0</v>
      </c>
      <c t="s" s="7" r="B331">
        <v>1833</v>
      </c>
      <c t="s" s="8" r="C331">
        <v>1834</v>
      </c>
      <c t="s" s="9" r="D331">
        <v>1835</v>
      </c>
      <c t="str" s="7" r="E331">
        <f>2014-YEAR(D331)</f>
        <v>55</v>
      </c>
      <c t="s" s="7" r="F331">
        <v>1836</v>
      </c>
      <c t="s" s="7" r="G331">
        <v>1837</v>
      </c>
      <c s="7" r="H331">
        <v>4.0</v>
      </c>
      <c s="11" r="I331"/>
      <c s="7" r="J331"/>
      <c s="7" r="K331"/>
      <c s="7" r="L331"/>
      <c s="7" r="M331"/>
      <c s="7" r="N331"/>
      <c s="7" r="O331"/>
      <c s="7" r="P331"/>
      <c s="7" r="Q331"/>
      <c s="7" r="R331"/>
      <c s="7" r="S331"/>
      <c s="7" r="T331"/>
      <c s="7" r="U331"/>
      <c s="7" r="V331"/>
      <c s="7" r="W331"/>
      <c s="7" r="X331"/>
    </row>
    <row r="332">
      <c s="7" r="A332">
        <v>329.0</v>
      </c>
      <c t="s" s="7" r="B332">
        <v>1838</v>
      </c>
      <c t="s" s="8" r="C332">
        <v>1839</v>
      </c>
      <c t="s" s="9" r="D332">
        <v>1840</v>
      </c>
      <c t="str" s="7" r="E332">
        <f>2014-YEAR(D332)</f>
        <v>53</v>
      </c>
      <c t="s" s="7" r="F332">
        <v>1841</v>
      </c>
      <c t="s" s="7" r="G332">
        <v>1842</v>
      </c>
      <c s="7" r="H332">
        <v>3.0</v>
      </c>
      <c s="11" r="I332"/>
      <c s="7" r="J332"/>
      <c s="7" r="K332"/>
      <c s="7" r="L332"/>
      <c s="7" r="M332"/>
      <c s="7" r="N332"/>
      <c s="7" r="O332"/>
      <c s="7" r="P332"/>
      <c s="7" r="Q332"/>
      <c s="7" r="R332"/>
      <c s="7" r="S332"/>
      <c s="7" r="T332"/>
      <c s="7" r="U332"/>
      <c s="7" r="V332"/>
      <c s="7" r="W332"/>
      <c s="7" r="X332"/>
    </row>
    <row r="333">
      <c s="7" r="A333">
        <v>330.0</v>
      </c>
      <c t="s" s="7" r="B333">
        <v>1843</v>
      </c>
      <c t="s" s="8" r="C333">
        <v>1844</v>
      </c>
      <c t="s" s="9" r="D333">
        <v>1845</v>
      </c>
      <c t="str" s="7" r="E333">
        <f>2014-YEAR(D333)</f>
        <v>58</v>
      </c>
      <c t="s" s="7" r="F333">
        <v>1846</v>
      </c>
      <c t="s" s="7" r="G333">
        <v>1847</v>
      </c>
      <c s="7" r="H333">
        <v>3.0</v>
      </c>
      <c s="11" r="I333"/>
      <c s="7" r="J333"/>
      <c s="7" r="K333"/>
      <c s="7" r="L333"/>
      <c s="7" r="M333"/>
      <c s="7" r="N333"/>
      <c s="7" r="O333"/>
      <c s="7" r="P333"/>
      <c s="7" r="Q333"/>
      <c s="7" r="R333"/>
      <c s="7" r="S333"/>
      <c s="7" r="T333"/>
      <c s="7" r="U333"/>
      <c s="7" r="V333"/>
      <c s="7" r="W333"/>
      <c s="7" r="X333"/>
    </row>
    <row r="334">
      <c s="7" r="A334">
        <v>331.0</v>
      </c>
      <c t="s" s="7" r="B334">
        <v>1848</v>
      </c>
      <c t="s" s="8" r="C334">
        <v>1849</v>
      </c>
      <c s="9" r="D334">
        <v>28149.0</v>
      </c>
      <c t="str" s="7" r="E334">
        <f>2014-YEAR(D334)</f>
        <v>37</v>
      </c>
      <c t="s" s="7" r="F334">
        <v>1850</v>
      </c>
      <c t="s" s="7" r="G334">
        <v>1851</v>
      </c>
      <c s="7" r="H334">
        <v>3.0</v>
      </c>
      <c s="11" r="I334"/>
      <c s="7" r="J334"/>
      <c s="7" r="K334"/>
      <c s="7" r="L334"/>
      <c s="7" r="M334"/>
      <c s="7" r="N334"/>
      <c s="7" r="O334"/>
      <c s="7" r="P334"/>
      <c s="7" r="Q334"/>
      <c s="7" r="R334"/>
      <c s="7" r="S334"/>
      <c s="7" r="T334"/>
      <c s="7" r="U334"/>
      <c s="7" r="V334"/>
      <c s="7" r="W334"/>
      <c s="7" r="X334"/>
    </row>
    <row r="335">
      <c s="7" r="A335">
        <v>332.0</v>
      </c>
      <c t="s" s="7" r="B335">
        <v>1852</v>
      </c>
      <c t="s" s="8" r="C335">
        <v>1853</v>
      </c>
      <c t="s" s="9" r="D335">
        <v>1854</v>
      </c>
      <c t="str" s="7" r="E335">
        <f>2014-YEAR(D335)</f>
        <v>59</v>
      </c>
      <c t="s" s="7" r="F335">
        <v>1855</v>
      </c>
      <c t="s" s="7" r="G335">
        <v>1856</v>
      </c>
      <c s="7" r="H335">
        <v>4.0</v>
      </c>
      <c s="11" r="I335"/>
      <c s="7" r="J335"/>
      <c s="7" r="K335"/>
      <c s="7" r="L335"/>
      <c s="7" r="M335"/>
      <c s="7" r="N335"/>
      <c s="7" r="O335"/>
      <c s="7" r="P335"/>
      <c s="7" r="Q335"/>
      <c s="7" r="R335"/>
      <c s="7" r="S335"/>
      <c s="7" r="T335"/>
      <c s="7" r="U335"/>
      <c s="7" r="V335"/>
      <c s="7" r="W335"/>
      <c s="7" r="X335"/>
    </row>
    <row r="336">
      <c s="7" r="A336">
        <v>333.0</v>
      </c>
      <c t="s" s="7" r="B336">
        <v>1857</v>
      </c>
      <c t="s" s="8" r="C336">
        <v>1858</v>
      </c>
      <c t="s" s="9" r="D336">
        <v>1859</v>
      </c>
      <c t="str" s="7" r="E336">
        <f>2014-YEAR(D336)</f>
        <v>62</v>
      </c>
      <c t="s" s="7" r="F336">
        <v>1860</v>
      </c>
      <c t="s" s="7" r="G336">
        <v>1861</v>
      </c>
      <c s="7" r="H336">
        <v>3.0</v>
      </c>
      <c s="11" r="I336"/>
      <c s="7" r="J336"/>
      <c s="7" r="K336"/>
      <c s="7" r="L336"/>
      <c s="7" r="M336"/>
      <c s="7" r="N336"/>
      <c s="7" r="O336"/>
      <c s="7" r="P336"/>
      <c s="7" r="Q336"/>
      <c s="7" r="R336"/>
      <c s="7" r="S336"/>
      <c s="7" r="T336"/>
      <c s="7" r="U336"/>
      <c s="7" r="V336"/>
      <c s="7" r="W336"/>
      <c s="7" r="X336"/>
    </row>
    <row r="337">
      <c s="7" r="A337">
        <v>334.0</v>
      </c>
      <c t="s" s="7" r="B337">
        <v>1862</v>
      </c>
      <c t="s" s="8" r="C337">
        <v>1863</v>
      </c>
      <c t="s" s="9" r="D337">
        <v>1864</v>
      </c>
      <c t="str" s="7" r="E337">
        <f>2014-YEAR(D337)</f>
        <v>57</v>
      </c>
      <c t="s" s="7" r="F337">
        <v>1865</v>
      </c>
      <c t="s" s="7" r="G337">
        <v>1866</v>
      </c>
      <c s="7" r="H337">
        <v>3.0</v>
      </c>
      <c s="11" r="I337"/>
      <c s="7" r="J337"/>
      <c s="7" r="K337"/>
      <c s="7" r="L337"/>
      <c s="7" r="M337"/>
      <c s="7" r="N337"/>
      <c s="7" r="O337"/>
      <c s="7" r="P337"/>
      <c s="7" r="Q337"/>
      <c s="7" r="R337"/>
      <c s="7" r="S337"/>
      <c s="7" r="T337"/>
      <c s="7" r="U337"/>
      <c s="7" r="V337"/>
      <c s="7" r="W337"/>
      <c s="7" r="X337"/>
    </row>
    <row r="338">
      <c s="7" r="A338">
        <v>335.0</v>
      </c>
      <c t="s" s="7" r="B338">
        <v>1867</v>
      </c>
      <c t="s" s="8" r="C338">
        <v>1868</v>
      </c>
      <c t="s" s="9" r="D338">
        <v>1869</v>
      </c>
      <c t="str" s="7" r="E338">
        <f>2014-YEAR(D338)</f>
        <v>54</v>
      </c>
      <c t="s" s="7" r="F338">
        <v>1870</v>
      </c>
      <c t="s" s="7" r="G338">
        <v>1871</v>
      </c>
      <c s="7" r="H338">
        <v>3.0</v>
      </c>
      <c s="11" r="I338"/>
      <c s="7" r="J338"/>
      <c s="7" r="K338"/>
      <c s="7" r="L338"/>
      <c s="7" r="M338"/>
      <c s="7" r="N338"/>
      <c s="7" r="O338"/>
      <c s="7" r="P338"/>
      <c s="7" r="Q338"/>
      <c s="7" r="R338"/>
      <c s="7" r="S338"/>
      <c s="7" r="T338"/>
      <c s="7" r="U338"/>
      <c s="7" r="V338"/>
      <c s="7" r="W338"/>
      <c s="7" r="X338"/>
    </row>
    <row r="339">
      <c s="7" r="A339">
        <v>336.0</v>
      </c>
      <c t="s" s="7" r="B339">
        <v>1872</v>
      </c>
      <c t="s" s="8" r="C339">
        <v>1873</v>
      </c>
      <c t="s" s="9" r="D339">
        <v>1874</v>
      </c>
      <c t="str" s="7" r="E339">
        <f>2014-YEAR(D339)</f>
        <v>50</v>
      </c>
      <c t="s" s="7" r="F339">
        <v>1875</v>
      </c>
      <c t="s" s="7" r="G339">
        <v>1876</v>
      </c>
      <c s="7" r="H339">
        <v>3.0</v>
      </c>
      <c s="11" r="I339"/>
      <c s="7" r="J339"/>
      <c s="7" r="K339"/>
      <c s="7" r="L339"/>
      <c s="7" r="M339"/>
      <c s="7" r="N339"/>
      <c s="7" r="O339"/>
      <c s="7" r="P339"/>
      <c s="7" r="Q339"/>
      <c s="7" r="R339"/>
      <c s="7" r="S339"/>
      <c s="7" r="T339"/>
      <c s="7" r="U339"/>
      <c s="7" r="V339"/>
      <c s="7" r="W339"/>
      <c s="7" r="X339"/>
    </row>
    <row r="340">
      <c s="7" r="A340">
        <v>337.0</v>
      </c>
      <c t="s" s="7" r="B340">
        <v>1877</v>
      </c>
      <c t="s" s="8" r="C340">
        <v>1878</v>
      </c>
      <c t="s" s="9" r="D340">
        <v>1879</v>
      </c>
      <c t="str" s="7" r="E340">
        <f>2014-YEAR(D340)</f>
        <v>64</v>
      </c>
      <c t="s" s="7" r="F340">
        <v>1880</v>
      </c>
      <c t="s" s="7" r="G340">
        <v>1881</v>
      </c>
      <c s="7" r="H340">
        <v>3.0</v>
      </c>
      <c s="11" r="I340"/>
      <c s="7" r="J340"/>
      <c s="7" r="K340"/>
      <c s="7" r="L340"/>
      <c s="7" r="M340"/>
      <c s="7" r="N340"/>
      <c s="7" r="O340"/>
      <c s="7" r="P340"/>
      <c s="7" r="Q340"/>
      <c s="7" r="R340"/>
      <c s="7" r="S340"/>
      <c s="7" r="T340"/>
      <c s="7" r="U340"/>
      <c s="7" r="V340"/>
      <c s="7" r="W340"/>
      <c s="7" r="X340"/>
    </row>
    <row r="341">
      <c s="7" r="A341">
        <v>338.0</v>
      </c>
      <c t="s" s="7" r="B341">
        <v>1882</v>
      </c>
      <c t="s" s="8" r="C341">
        <v>1883</v>
      </c>
      <c t="s" s="9" r="D341">
        <v>1884</v>
      </c>
      <c t="str" s="7" r="E341">
        <f>2014-YEAR(D341)</f>
        <v>65</v>
      </c>
      <c t="s" s="7" r="F341">
        <v>1885</v>
      </c>
      <c t="s" s="7" r="G341">
        <v>1886</v>
      </c>
      <c s="7" r="H341">
        <v>2.0</v>
      </c>
      <c s="11" r="I341"/>
      <c s="7" r="J341"/>
      <c s="7" r="K341"/>
      <c s="7" r="L341"/>
      <c s="7" r="M341"/>
      <c s="7" r="N341"/>
      <c s="7" r="O341"/>
      <c s="7" r="P341"/>
      <c s="7" r="Q341"/>
      <c s="7" r="R341"/>
      <c s="7" r="S341"/>
      <c s="7" r="T341"/>
      <c s="7" r="U341"/>
      <c s="7" r="V341"/>
      <c s="7" r="W341"/>
      <c s="7" r="X341"/>
    </row>
    <row r="342">
      <c s="7" r="A342">
        <v>339.0</v>
      </c>
      <c t="s" s="7" r="B342">
        <v>1887</v>
      </c>
      <c t="s" s="8" r="C342">
        <v>1888</v>
      </c>
      <c t="s" s="9" r="D342">
        <v>1889</v>
      </c>
      <c t="str" s="7" r="E342">
        <f>2014-YEAR(D342)</f>
        <v>48</v>
      </c>
      <c t="s" s="7" r="F342">
        <v>1890</v>
      </c>
      <c t="s" s="7" r="G342">
        <v>1891</v>
      </c>
      <c s="7" r="H342">
        <v>3.0</v>
      </c>
      <c s="11" r="I342"/>
      <c s="7" r="J342"/>
      <c s="7" r="K342"/>
      <c s="7" r="L342"/>
      <c s="7" r="M342"/>
      <c s="7" r="N342"/>
      <c s="7" r="O342"/>
      <c s="7" r="P342"/>
      <c s="7" r="Q342"/>
      <c s="7" r="R342"/>
      <c s="7" r="S342"/>
      <c s="7" r="T342"/>
      <c s="7" r="U342"/>
      <c s="7" r="V342"/>
      <c s="7" r="W342"/>
      <c s="7" r="X342"/>
    </row>
    <row r="343">
      <c s="7" r="A343">
        <v>340.0</v>
      </c>
      <c t="s" s="7" r="B343">
        <v>1892</v>
      </c>
      <c t="s" s="8" r="C343">
        <v>1893</v>
      </c>
      <c t="s" s="9" r="D343">
        <v>1894</v>
      </c>
      <c t="str" s="7" r="E343">
        <f>2014-YEAR(D343)</f>
        <v>59</v>
      </c>
      <c t="s" s="7" r="F343">
        <v>1895</v>
      </c>
      <c t="s" s="7" r="G343">
        <v>1896</v>
      </c>
      <c s="7" r="H343">
        <v>3.0</v>
      </c>
      <c s="11" r="I343"/>
      <c s="7" r="J343"/>
      <c s="7" r="K343"/>
      <c s="7" r="L343"/>
      <c s="7" r="M343"/>
      <c s="7" r="N343"/>
      <c s="7" r="O343"/>
      <c s="7" r="P343"/>
      <c s="7" r="Q343"/>
      <c s="7" r="R343"/>
      <c s="7" r="S343"/>
      <c s="7" r="T343"/>
      <c s="7" r="U343"/>
      <c s="7" r="V343"/>
      <c s="7" r="W343"/>
      <c s="7" r="X343"/>
    </row>
    <row r="344">
      <c s="7" r="A344">
        <v>341.0</v>
      </c>
      <c t="s" s="7" r="B344">
        <v>1897</v>
      </c>
      <c t="s" s="8" r="C344">
        <v>1898</v>
      </c>
      <c t="s" s="9" r="D344">
        <v>1899</v>
      </c>
      <c t="str" s="7" r="E344">
        <f>2014-YEAR(D344)</f>
        <v>69</v>
      </c>
      <c t="s" s="7" r="F344">
        <v>1900</v>
      </c>
      <c t="s" s="7" r="G344">
        <v>1901</v>
      </c>
      <c s="7" r="H344">
        <v>7.0</v>
      </c>
      <c s="11" r="I344"/>
      <c s="7" r="J344"/>
      <c s="7" r="K344"/>
      <c s="7" r="L344"/>
      <c s="7" r="M344"/>
      <c s="7" r="N344"/>
      <c s="7" r="O344"/>
      <c s="7" r="P344"/>
      <c s="7" r="Q344"/>
      <c s="7" r="R344"/>
      <c s="7" r="S344"/>
      <c s="7" r="T344"/>
      <c s="7" r="U344"/>
      <c s="7" r="V344"/>
      <c s="7" r="W344"/>
      <c s="7" r="X344"/>
    </row>
    <row r="345">
      <c s="7" r="A345">
        <v>342.0</v>
      </c>
      <c t="s" s="7" r="B345">
        <v>1902</v>
      </c>
      <c t="s" s="8" r="C345">
        <v>1903</v>
      </c>
      <c t="s" s="9" r="D345">
        <v>1904</v>
      </c>
      <c t="str" s="7" r="E345">
        <f>2014-YEAR(D345)</f>
        <v>55</v>
      </c>
      <c t="s" s="7" r="F345">
        <v>1905</v>
      </c>
      <c t="s" s="7" r="G345">
        <v>1906</v>
      </c>
      <c s="7" r="H345">
        <v>7.0</v>
      </c>
      <c s="11" r="I345"/>
      <c s="7" r="J345"/>
      <c s="7" r="K345"/>
      <c s="7" r="L345"/>
      <c s="7" r="M345"/>
      <c s="7" r="N345"/>
      <c s="7" r="O345"/>
      <c s="7" r="P345"/>
      <c s="7" r="Q345"/>
      <c s="7" r="R345"/>
      <c s="7" r="S345"/>
      <c s="7" r="T345"/>
      <c s="7" r="U345"/>
      <c s="7" r="V345"/>
      <c s="7" r="W345"/>
      <c s="7" r="X345"/>
    </row>
    <row r="346">
      <c s="7" r="A346">
        <v>343.0</v>
      </c>
      <c t="s" s="7" r="B346">
        <v>1907</v>
      </c>
      <c t="s" s="8" r="C346">
        <v>1908</v>
      </c>
      <c t="s" s="9" r="D346">
        <v>1909</v>
      </c>
      <c t="str" s="7" r="E346">
        <f>2014-YEAR(D346)</f>
        <v>58</v>
      </c>
      <c t="s" s="7" r="F346">
        <v>1910</v>
      </c>
      <c t="s" s="7" r="G346">
        <v>1911</v>
      </c>
      <c s="7" r="H346">
        <v>3.0</v>
      </c>
      <c s="11" r="I346"/>
      <c s="7" r="J346"/>
      <c s="7" r="K346"/>
      <c s="7" r="L346"/>
      <c s="7" r="M346"/>
      <c s="7" r="N346"/>
      <c s="7" r="O346"/>
      <c s="7" r="P346"/>
      <c s="7" r="Q346"/>
      <c s="7" r="R346"/>
      <c s="7" r="S346"/>
      <c s="7" r="T346"/>
      <c s="7" r="U346"/>
      <c s="7" r="V346"/>
      <c s="7" r="W346"/>
      <c s="7" r="X346"/>
    </row>
    <row r="347">
      <c s="7" r="A347">
        <v>344.0</v>
      </c>
      <c t="s" s="7" r="B347">
        <v>1912</v>
      </c>
      <c t="s" s="8" r="C347">
        <v>1913</v>
      </c>
      <c t="s" s="9" r="D347">
        <v>1914</v>
      </c>
      <c t="str" s="7" r="E347">
        <f>2014-YEAR(D347)</f>
        <v>54</v>
      </c>
      <c t="s" s="7" r="F347">
        <v>1915</v>
      </c>
      <c t="s" s="7" r="G347">
        <v>1916</v>
      </c>
      <c s="7" r="H347">
        <v>3.0</v>
      </c>
      <c s="11" r="I347"/>
      <c s="7" r="J347"/>
      <c s="7" r="K347"/>
      <c s="7" r="L347"/>
      <c s="7" r="M347"/>
      <c s="7" r="N347"/>
      <c s="7" r="O347"/>
      <c s="7" r="P347"/>
      <c s="7" r="Q347"/>
      <c s="7" r="R347"/>
      <c s="7" r="S347"/>
      <c s="7" r="T347"/>
      <c s="7" r="U347"/>
      <c s="7" r="V347"/>
      <c s="7" r="W347"/>
      <c s="7" r="X347"/>
    </row>
    <row r="348">
      <c s="7" r="A348">
        <v>345.0</v>
      </c>
      <c t="s" s="7" r="B348">
        <v>1917</v>
      </c>
      <c t="s" s="8" r="C348">
        <v>1918</v>
      </c>
      <c t="s" s="9" r="D348">
        <v>1919</v>
      </c>
      <c t="str" s="7" r="E348">
        <f>2014-YEAR(D348)</f>
        <v>60</v>
      </c>
      <c t="s" s="7" r="F348">
        <v>1920</v>
      </c>
      <c t="s" s="7" r="G348">
        <v>1921</v>
      </c>
      <c s="7" r="H348">
        <v>2.0</v>
      </c>
      <c s="11" r="I348"/>
      <c s="7" r="J348"/>
      <c s="7" r="K348"/>
      <c s="7" r="L348"/>
      <c s="7" r="M348"/>
      <c s="7" r="N348"/>
      <c s="7" r="O348"/>
      <c s="7" r="P348"/>
      <c s="7" r="Q348"/>
      <c s="7" r="R348"/>
      <c s="7" r="S348"/>
      <c s="7" r="T348"/>
      <c s="7" r="U348"/>
      <c s="7" r="V348"/>
      <c s="7" r="W348"/>
      <c s="7" r="X348"/>
    </row>
    <row r="349">
      <c s="7" r="A349">
        <v>346.0</v>
      </c>
      <c t="s" s="7" r="B349">
        <v>1922</v>
      </c>
      <c t="s" s="8" r="C349">
        <v>1923</v>
      </c>
      <c t="s" s="9" r="D349">
        <v>1924</v>
      </c>
      <c t="str" s="7" r="E349">
        <f>2014-YEAR(D349)</f>
        <v>45</v>
      </c>
      <c t="s" s="7" r="F349">
        <v>1925</v>
      </c>
      <c t="s" s="7" r="G349">
        <v>1926</v>
      </c>
      <c s="7" r="H349">
        <v>3.0</v>
      </c>
      <c s="11" r="I349"/>
      <c s="7" r="J349"/>
      <c s="7" r="K349"/>
      <c s="7" r="L349"/>
      <c s="7" r="M349"/>
      <c s="7" r="N349"/>
      <c s="7" r="O349"/>
      <c s="7" r="P349"/>
      <c s="7" r="Q349"/>
      <c s="7" r="R349"/>
      <c s="7" r="S349"/>
      <c s="7" r="T349"/>
      <c s="7" r="U349"/>
      <c s="7" r="V349"/>
      <c s="7" r="W349"/>
      <c s="7" r="X349"/>
    </row>
    <row r="350">
      <c s="7" r="A350">
        <v>347.0</v>
      </c>
      <c t="s" s="7" r="B350">
        <v>1927</v>
      </c>
      <c t="s" s="8" r="C350">
        <v>1928</v>
      </c>
      <c t="s" s="9" r="D350">
        <v>1929</v>
      </c>
      <c t="str" s="7" r="E350">
        <f>2014-YEAR(D350)</f>
        <v>56</v>
      </c>
      <c t="s" s="7" r="F350">
        <v>1930</v>
      </c>
      <c t="s" s="7" r="G350">
        <v>1931</v>
      </c>
      <c s="7" r="H350">
        <v>3.0</v>
      </c>
      <c s="11" r="I350"/>
      <c s="7" r="J350"/>
      <c s="7" r="K350"/>
      <c s="7" r="L350"/>
      <c s="7" r="M350"/>
      <c s="7" r="N350"/>
      <c s="7" r="O350"/>
      <c s="7" r="P350"/>
      <c s="7" r="Q350"/>
      <c s="7" r="R350"/>
      <c s="7" r="S350"/>
      <c s="7" r="T350"/>
      <c s="7" r="U350"/>
      <c s="7" r="V350"/>
      <c s="7" r="W350"/>
      <c s="7" r="X350"/>
    </row>
    <row r="351">
      <c s="7" r="A351">
        <v>348.0</v>
      </c>
      <c t="s" s="7" r="B351">
        <v>1932</v>
      </c>
      <c t="s" s="8" r="C351">
        <v>1933</v>
      </c>
      <c t="s" s="9" r="D351">
        <v>1934</v>
      </c>
      <c t="str" s="7" r="E351">
        <f>2014-YEAR(D351)</f>
        <v>46</v>
      </c>
      <c t="s" s="7" r="F351">
        <v>1935</v>
      </c>
      <c t="s" s="7" r="G351">
        <v>1936</v>
      </c>
      <c s="7" r="H351">
        <v>1.0</v>
      </c>
      <c s="11" r="I351"/>
      <c s="7" r="J351"/>
      <c s="7" r="K351"/>
      <c s="7" r="L351"/>
      <c s="7" r="M351"/>
      <c s="7" r="N351"/>
      <c s="7" r="O351"/>
      <c s="7" r="P351"/>
      <c s="7" r="Q351"/>
      <c s="7" r="R351"/>
      <c s="7" r="S351"/>
      <c s="7" r="T351"/>
      <c s="7" r="U351"/>
      <c s="7" r="V351"/>
      <c s="7" r="W351"/>
      <c s="7" r="X351"/>
    </row>
    <row r="352">
      <c s="7" r="A352">
        <v>349.0</v>
      </c>
      <c t="s" s="7" r="B352">
        <v>1937</v>
      </c>
      <c t="s" s="8" r="C352">
        <v>1938</v>
      </c>
      <c t="s" s="9" r="D352">
        <v>1939</v>
      </c>
      <c t="str" s="7" r="E352">
        <f>2014-YEAR(D352)</f>
        <v>68</v>
      </c>
      <c t="s" s="7" r="F352">
        <v>1940</v>
      </c>
      <c t="s" s="7" r="G352">
        <v>1941</v>
      </c>
      <c s="7" r="H352">
        <v>7.0</v>
      </c>
      <c s="11" r="I352"/>
      <c s="7" r="J352"/>
      <c s="7" r="K352"/>
      <c s="7" r="L352"/>
      <c s="7" r="M352"/>
      <c s="7" r="N352"/>
      <c s="7" r="O352"/>
      <c s="7" r="P352"/>
      <c s="7" r="Q352"/>
      <c s="7" r="R352"/>
      <c s="7" r="S352"/>
      <c s="7" r="T352"/>
      <c s="7" r="U352"/>
      <c s="7" r="V352"/>
      <c s="7" r="W352"/>
      <c s="7" r="X352"/>
    </row>
    <row r="353">
      <c s="7" r="A353">
        <v>350.0</v>
      </c>
      <c t="s" s="7" r="B353">
        <v>1942</v>
      </c>
      <c t="s" s="8" r="C353">
        <v>1943</v>
      </c>
      <c t="s" s="9" r="D353">
        <v>1944</v>
      </c>
      <c t="str" s="7" r="E353">
        <f>2014-YEAR(D353)</f>
        <v>49</v>
      </c>
      <c t="s" s="7" r="F353">
        <v>1945</v>
      </c>
      <c t="s" s="7" r="G353">
        <v>1946</v>
      </c>
      <c s="7" r="H353">
        <v>3.0</v>
      </c>
      <c s="11" r="I353"/>
      <c s="7" r="J353"/>
      <c s="7" r="K353"/>
      <c s="7" r="L353"/>
      <c s="7" r="M353"/>
      <c s="7" r="N353"/>
      <c s="7" r="O353"/>
      <c s="7" r="P353"/>
      <c s="7" r="Q353"/>
      <c s="7" r="R353"/>
      <c s="7" r="S353"/>
      <c s="7" r="T353"/>
      <c s="7" r="U353"/>
      <c s="7" r="V353"/>
      <c s="7" r="W353"/>
      <c s="7" r="X353"/>
    </row>
    <row r="354">
      <c s="7" r="A354">
        <v>351.0</v>
      </c>
      <c t="s" s="7" r="B354">
        <v>1947</v>
      </c>
      <c t="s" s="8" r="C354">
        <v>1948</v>
      </c>
      <c t="s" s="9" r="D354">
        <v>1949</v>
      </c>
      <c t="str" s="7" r="E354">
        <f>2014-YEAR(D354)</f>
        <v>68</v>
      </c>
      <c t="s" s="7" r="F354">
        <v>1950</v>
      </c>
      <c t="s" s="7" r="G354">
        <v>1951</v>
      </c>
      <c s="7" r="H354">
        <v>3.0</v>
      </c>
      <c s="11" r="I354"/>
      <c s="7" r="J354"/>
      <c s="7" r="K354"/>
      <c s="7" r="L354"/>
      <c s="7" r="M354"/>
      <c s="7" r="N354"/>
      <c s="7" r="O354"/>
      <c s="7" r="P354"/>
      <c s="7" r="Q354"/>
      <c s="7" r="R354"/>
      <c s="7" r="S354"/>
      <c s="7" r="T354"/>
      <c s="7" r="U354"/>
      <c s="7" r="V354"/>
      <c s="7" r="W354"/>
      <c s="7" r="X354"/>
    </row>
    <row r="355">
      <c s="7" r="A355">
        <v>352.0</v>
      </c>
      <c t="s" s="7" r="B355">
        <v>1952</v>
      </c>
      <c t="s" s="8" r="C355">
        <v>1953</v>
      </c>
      <c t="s" s="9" r="D355">
        <v>1954</v>
      </c>
      <c t="str" s="7" r="E355">
        <f>2014-YEAR(D355)</f>
        <v>50</v>
      </c>
      <c t="s" s="7" r="F355">
        <v>1955</v>
      </c>
      <c t="s" s="7" r="G355">
        <v>1956</v>
      </c>
      <c s="7" r="H355">
        <v>3.0</v>
      </c>
      <c s="11" r="I355"/>
      <c s="7" r="J355"/>
      <c s="7" r="K355"/>
      <c s="7" r="L355"/>
      <c s="7" r="M355"/>
      <c s="7" r="N355"/>
      <c s="7" r="O355"/>
      <c s="7" r="P355"/>
      <c s="7" r="Q355"/>
      <c s="7" r="R355"/>
      <c s="7" r="S355"/>
      <c s="7" r="T355"/>
      <c s="7" r="U355"/>
      <c s="7" r="V355"/>
      <c s="7" r="W355"/>
      <c s="7" r="X355"/>
    </row>
    <row r="356">
      <c s="7" r="A356">
        <v>353.0</v>
      </c>
      <c t="s" s="7" r="B356">
        <v>1957</v>
      </c>
      <c t="s" s="8" r="C356">
        <v>1958</v>
      </c>
      <c t="s" s="9" r="D356">
        <v>1959</v>
      </c>
      <c t="str" s="7" r="E356">
        <f>2014-YEAR(D356)</f>
        <v>51</v>
      </c>
      <c t="s" s="7" r="F356">
        <v>1960</v>
      </c>
      <c t="s" s="7" r="G356">
        <v>1961</v>
      </c>
      <c s="7" r="H356">
        <v>3.0</v>
      </c>
      <c s="11" r="I356"/>
      <c s="7" r="J356"/>
      <c s="7" r="K356"/>
      <c s="7" r="L356"/>
      <c s="7" r="M356"/>
      <c s="7" r="N356"/>
      <c s="7" r="O356"/>
      <c s="7" r="P356"/>
      <c s="7" r="Q356"/>
      <c s="7" r="R356"/>
      <c s="7" r="S356"/>
      <c s="7" r="T356"/>
      <c s="7" r="U356"/>
      <c s="7" r="V356"/>
      <c s="7" r="W356"/>
      <c s="7" r="X356"/>
    </row>
    <row r="357">
      <c s="7" r="A357">
        <v>354.0</v>
      </c>
      <c t="s" s="7" r="B357">
        <v>1962</v>
      </c>
      <c t="s" s="8" r="C357">
        <v>1963</v>
      </c>
      <c t="s" s="9" r="D357">
        <v>1964</v>
      </c>
      <c t="str" s="7" r="E357">
        <f>2014-YEAR(D357)</f>
        <v>68</v>
      </c>
      <c t="s" s="7" r="F357">
        <v>1965</v>
      </c>
      <c t="s" s="7" r="G357">
        <v>1966</v>
      </c>
      <c s="7" r="H357">
        <v>3.0</v>
      </c>
      <c s="11" r="I357"/>
      <c s="7" r="J357"/>
      <c s="7" r="K357"/>
      <c s="7" r="L357"/>
      <c s="7" r="M357"/>
      <c s="7" r="N357"/>
      <c s="7" r="O357"/>
      <c s="7" r="P357"/>
      <c s="7" r="Q357"/>
      <c s="7" r="R357"/>
      <c s="7" r="S357"/>
      <c s="7" r="T357"/>
      <c s="7" r="U357"/>
      <c s="7" r="V357"/>
      <c s="7" r="W357"/>
      <c s="7" r="X357"/>
    </row>
    <row r="358">
      <c s="7" r="A358">
        <v>355.0</v>
      </c>
      <c t="s" s="7" r="B358">
        <v>1967</v>
      </c>
      <c t="s" s="8" r="C358">
        <v>1968</v>
      </c>
      <c t="s" s="9" r="D358">
        <v>1969</v>
      </c>
      <c t="str" s="7" r="E358">
        <f>2014-YEAR(D358)</f>
        <v>51</v>
      </c>
      <c t="s" s="7" r="F358">
        <v>1970</v>
      </c>
      <c t="s" s="7" r="G358">
        <v>1971</v>
      </c>
      <c s="7" r="H358">
        <v>3.0</v>
      </c>
      <c s="11" r="I358"/>
      <c s="7" r="J358"/>
      <c s="7" r="K358"/>
      <c s="7" r="L358"/>
      <c s="7" r="M358"/>
      <c s="7" r="N358"/>
      <c s="7" r="O358"/>
      <c s="7" r="P358"/>
      <c s="7" r="Q358"/>
      <c s="7" r="R358"/>
      <c s="7" r="S358"/>
      <c s="7" r="T358"/>
      <c s="7" r="U358"/>
      <c s="7" r="V358"/>
      <c s="7" r="W358"/>
      <c s="7" r="X358"/>
    </row>
    <row r="359">
      <c s="7" r="A359">
        <v>356.0</v>
      </c>
      <c t="s" s="7" r="B359">
        <v>1972</v>
      </c>
      <c t="s" s="8" r="C359">
        <v>1973</v>
      </c>
      <c t="s" s="9" r="D359">
        <v>1974</v>
      </c>
      <c t="str" s="7" r="E359">
        <f>2014-YEAR(D359)</f>
        <v>58</v>
      </c>
      <c t="s" s="7" r="F359">
        <v>1975</v>
      </c>
      <c t="s" s="7" r="G359">
        <v>1976</v>
      </c>
      <c s="7" r="H359">
        <v>3.0</v>
      </c>
      <c s="11" r="I359"/>
      <c s="7" r="J359"/>
      <c s="7" r="K359"/>
      <c s="7" r="L359"/>
      <c s="7" r="M359"/>
      <c s="7" r="N359"/>
      <c s="7" r="O359"/>
      <c s="7" r="P359"/>
      <c s="7" r="Q359"/>
      <c s="7" r="R359"/>
      <c s="7" r="S359"/>
      <c s="7" r="T359"/>
      <c s="7" r="U359"/>
      <c s="7" r="V359"/>
      <c s="7" r="W359"/>
      <c s="7" r="X359"/>
    </row>
    <row r="360">
      <c s="7" r="A360">
        <v>357.0</v>
      </c>
      <c t="s" s="7" r="B360">
        <v>1977</v>
      </c>
      <c t="s" s="8" r="C360">
        <v>1978</v>
      </c>
      <c t="s" s="9" r="D360">
        <v>1979</v>
      </c>
      <c t="str" s="7" r="E360">
        <f>2014-YEAR(D360)</f>
        <v>63</v>
      </c>
      <c t="s" s="7" r="F360">
        <v>1980</v>
      </c>
      <c t="s" s="7" r="G360">
        <v>1981</v>
      </c>
      <c s="7" r="H360">
        <v>3.0</v>
      </c>
      <c s="11" r="I360"/>
      <c s="7" r="J360"/>
      <c s="7" r="K360"/>
      <c s="7" r="L360"/>
      <c s="7" r="M360"/>
      <c s="7" r="N360"/>
      <c s="7" r="O360"/>
      <c s="7" r="P360"/>
      <c s="7" r="Q360"/>
      <c s="7" r="R360"/>
      <c s="7" r="S360"/>
      <c s="7" r="T360"/>
      <c s="7" r="U360"/>
      <c s="7" r="V360"/>
      <c s="7" r="W360"/>
      <c s="7" r="X360"/>
    </row>
    <row r="361">
      <c s="7" r="A361">
        <v>358.0</v>
      </c>
      <c t="s" s="7" r="B361">
        <v>1982</v>
      </c>
      <c t="s" s="8" r="C361">
        <v>1983</v>
      </c>
      <c t="s" s="9" r="D361">
        <v>1984</v>
      </c>
      <c t="str" s="7" r="E361">
        <f>2014-YEAR(D361)</f>
        <v>62</v>
      </c>
      <c t="s" s="7" r="F361">
        <v>1985</v>
      </c>
      <c t="s" s="7" r="G361">
        <v>1986</v>
      </c>
      <c s="7" r="H361">
        <v>1.0</v>
      </c>
      <c s="11" r="I361"/>
      <c s="7" r="J361"/>
      <c s="7" r="K361"/>
      <c s="7" r="L361"/>
      <c s="7" r="M361"/>
      <c s="7" r="N361"/>
      <c s="7" r="O361"/>
      <c s="7" r="P361"/>
      <c s="7" r="Q361"/>
      <c s="7" r="R361"/>
      <c s="7" r="S361"/>
      <c s="7" r="T361"/>
      <c s="7" r="U361"/>
      <c s="7" r="V361"/>
      <c s="7" r="W361"/>
      <c s="7" r="X361"/>
    </row>
    <row r="362">
      <c s="7" r="A362">
        <v>359.0</v>
      </c>
      <c t="s" s="7" r="B362">
        <v>1987</v>
      </c>
      <c t="s" s="8" r="C362">
        <v>1988</v>
      </c>
      <c t="s" s="9" r="D362">
        <v>1989</v>
      </c>
      <c t="str" s="7" r="E362">
        <f>2014-YEAR(D362)</f>
        <v>53</v>
      </c>
      <c t="s" s="7" r="F362">
        <v>1990</v>
      </c>
      <c t="s" s="7" r="G362">
        <v>1991</v>
      </c>
      <c s="7" r="H362">
        <v>3.0</v>
      </c>
      <c s="11" r="I362"/>
      <c s="7" r="J362"/>
      <c s="7" r="K362"/>
      <c s="7" r="L362"/>
      <c s="7" r="M362"/>
      <c s="7" r="N362"/>
      <c s="7" r="O362"/>
      <c s="7" r="P362"/>
      <c s="7" r="Q362"/>
      <c s="7" r="R362"/>
      <c s="7" r="S362"/>
      <c s="7" r="T362"/>
      <c s="7" r="U362"/>
      <c s="7" r="V362"/>
      <c s="7" r="W362"/>
      <c s="7" r="X362"/>
    </row>
    <row r="363">
      <c s="7" r="A363">
        <v>360.0</v>
      </c>
      <c t="s" s="7" r="B363">
        <v>1992</v>
      </c>
      <c t="s" s="8" r="C363">
        <v>1993</v>
      </c>
      <c s="9" r="D363">
        <v>25964.0</v>
      </c>
      <c t="str" s="7" r="E363">
        <f>2014-YEAR(D363)</f>
        <v>43</v>
      </c>
      <c t="s" s="7" r="F363">
        <v>1994</v>
      </c>
      <c t="s" s="7" r="G363">
        <v>1995</v>
      </c>
      <c s="7" r="H363">
        <v>3.0</v>
      </c>
      <c s="11" r="I363"/>
      <c s="7" r="J363"/>
      <c s="7" r="K363"/>
      <c s="7" r="L363"/>
      <c s="7" r="M363"/>
      <c s="7" r="N363"/>
      <c s="7" r="O363"/>
      <c s="7" r="P363"/>
      <c s="7" r="Q363"/>
      <c s="7" r="R363"/>
      <c s="7" r="S363"/>
      <c s="7" r="T363"/>
      <c s="7" r="U363"/>
      <c s="7" r="V363"/>
      <c s="7" r="W363"/>
      <c s="7" r="X363"/>
    </row>
    <row r="364">
      <c s="7" r="A364">
        <v>361.0</v>
      </c>
      <c t="s" s="7" r="B364">
        <v>1996</v>
      </c>
      <c t="s" s="8" r="C364">
        <v>1997</v>
      </c>
      <c t="s" s="9" r="D364">
        <v>1998</v>
      </c>
      <c t="str" s="7" r="E364">
        <f>2014-YEAR(D364)</f>
        <v>66</v>
      </c>
      <c t="s" s="7" r="F364">
        <v>1999</v>
      </c>
      <c t="s" s="7" r="G364">
        <v>2000</v>
      </c>
      <c s="7" r="H364">
        <v>3.0</v>
      </c>
      <c s="11" r="I364"/>
      <c s="7" r="J364"/>
      <c s="7" r="K364"/>
      <c s="7" r="L364"/>
      <c s="7" r="M364"/>
      <c s="7" r="N364"/>
      <c s="7" r="O364"/>
      <c s="7" r="P364"/>
      <c s="7" r="Q364"/>
      <c s="7" r="R364"/>
      <c s="7" r="S364"/>
      <c s="7" r="T364"/>
      <c s="7" r="U364"/>
      <c s="7" r="V364"/>
      <c s="7" r="W364"/>
      <c s="7" r="X364"/>
    </row>
    <row r="365">
      <c s="7" r="A365">
        <v>362.0</v>
      </c>
      <c t="s" s="7" r="B365">
        <v>2001</v>
      </c>
      <c t="s" s="8" r="C365">
        <v>2002</v>
      </c>
      <c t="s" s="9" r="D365">
        <v>2003</v>
      </c>
      <c t="str" s="7" r="E365">
        <f>2014-YEAR(D365)</f>
        <v>56</v>
      </c>
      <c t="s" s="7" r="F365">
        <v>2004</v>
      </c>
      <c t="s" s="7" r="G365">
        <v>2005</v>
      </c>
      <c s="7" r="H365">
        <v>3.0</v>
      </c>
      <c s="11" r="I365"/>
      <c s="7" r="J365"/>
      <c s="7" r="K365"/>
      <c s="7" r="L365"/>
      <c s="7" r="M365"/>
      <c s="7" r="N365"/>
      <c s="7" r="O365"/>
      <c s="7" r="P365"/>
      <c s="7" r="Q365"/>
      <c s="7" r="R365"/>
      <c s="7" r="S365"/>
      <c s="7" r="T365"/>
      <c s="7" r="U365"/>
      <c s="7" r="V365"/>
      <c s="7" r="W365"/>
      <c s="7" r="X365"/>
    </row>
    <row r="366">
      <c s="7" r="A366">
        <v>363.0</v>
      </c>
      <c t="s" s="7" r="B366">
        <v>2006</v>
      </c>
      <c t="s" s="8" r="C366">
        <v>2007</v>
      </c>
      <c t="s" s="9" r="D366">
        <v>2008</v>
      </c>
      <c t="str" s="7" r="E366">
        <f>2014-YEAR(D366)</f>
        <v>65</v>
      </c>
      <c t="s" s="7" r="F366">
        <v>2009</v>
      </c>
      <c t="s" s="7" r="G366">
        <v>2010</v>
      </c>
      <c s="7" r="H366">
        <v>3.0</v>
      </c>
      <c s="11" r="I366"/>
      <c s="7" r="J366"/>
      <c s="7" r="K366"/>
      <c s="7" r="L366"/>
      <c s="7" r="M366"/>
      <c s="7" r="N366"/>
      <c s="7" r="O366"/>
      <c s="7" r="P366"/>
      <c s="7" r="Q366"/>
      <c s="7" r="R366"/>
      <c s="7" r="S366"/>
      <c s="7" r="T366"/>
      <c s="7" r="U366"/>
      <c s="7" r="V366"/>
      <c s="7" r="W366"/>
      <c s="7" r="X366"/>
    </row>
    <row r="367">
      <c s="7" r="A367">
        <v>364.0</v>
      </c>
      <c t="s" s="7" r="B367">
        <v>2011</v>
      </c>
      <c t="s" s="8" r="C367">
        <v>2012</v>
      </c>
      <c s="9" r="D367">
        <v>27873.0</v>
      </c>
      <c t="str" s="7" r="E367">
        <f>2014-YEAR(D367)</f>
        <v>38</v>
      </c>
      <c t="s" s="7" r="F367">
        <v>2013</v>
      </c>
      <c t="s" s="7" r="G367">
        <v>2014</v>
      </c>
      <c s="7" r="H367">
        <v>3.0</v>
      </c>
      <c s="11" r="I367"/>
      <c s="7" r="J367"/>
      <c s="7" r="K367"/>
      <c s="7" r="L367"/>
      <c s="7" r="M367"/>
      <c s="7" r="N367"/>
      <c s="7" r="O367"/>
      <c s="7" r="P367"/>
      <c s="7" r="Q367"/>
      <c s="7" r="R367"/>
      <c s="7" r="S367"/>
      <c s="7" r="T367"/>
      <c s="7" r="U367"/>
      <c s="7" r="V367"/>
      <c s="7" r="W367"/>
      <c s="7" r="X367"/>
    </row>
    <row r="368">
      <c s="7" r="A368">
        <v>365.0</v>
      </c>
      <c t="s" s="7" r="B368">
        <v>2015</v>
      </c>
      <c t="s" s="8" r="C368">
        <v>2016</v>
      </c>
      <c t="s" s="9" r="D368">
        <v>2017</v>
      </c>
      <c t="str" s="7" r="E368">
        <f>2014-YEAR(D368)</f>
        <v>55</v>
      </c>
      <c t="s" s="7" r="F368">
        <v>2018</v>
      </c>
      <c t="s" s="7" r="G368">
        <v>2019</v>
      </c>
      <c s="7" r="H368">
        <v>3.0</v>
      </c>
      <c s="11" r="I368"/>
      <c s="7" r="J368"/>
      <c s="7" r="K368"/>
      <c s="7" r="L368"/>
      <c s="7" r="M368"/>
      <c s="7" r="N368"/>
      <c s="7" r="O368"/>
      <c s="7" r="P368"/>
      <c s="7" r="Q368"/>
      <c s="7" r="R368"/>
      <c s="7" r="S368"/>
      <c s="7" r="T368"/>
      <c s="7" r="U368"/>
      <c s="7" r="V368"/>
      <c s="7" r="W368"/>
      <c s="7" r="X368"/>
    </row>
    <row r="369">
      <c s="7" r="A369">
        <v>366.0</v>
      </c>
      <c t="s" s="7" r="B369">
        <v>2020</v>
      </c>
      <c t="s" s="8" r="C369">
        <v>2021</v>
      </c>
      <c t="s" s="9" r="D369">
        <v>2022</v>
      </c>
      <c t="str" s="7" r="E369">
        <f>2014-YEAR(D369)</f>
        <v>62</v>
      </c>
      <c t="s" s="7" r="F369">
        <v>2023</v>
      </c>
      <c t="s" s="7" r="G369">
        <v>2024</v>
      </c>
      <c s="7" r="H369">
        <v>3.0</v>
      </c>
      <c s="11" r="I369"/>
      <c s="7" r="J369"/>
      <c s="7" r="K369"/>
      <c s="7" r="L369"/>
      <c s="7" r="M369"/>
      <c s="7" r="N369"/>
      <c s="7" r="O369"/>
      <c s="7" r="P369"/>
      <c s="7" r="Q369"/>
      <c s="7" r="R369"/>
      <c s="7" r="S369"/>
      <c s="7" r="T369"/>
      <c s="7" r="U369"/>
      <c s="7" r="V369"/>
      <c s="7" r="W369"/>
      <c s="7" r="X369"/>
    </row>
    <row r="370">
      <c s="7" r="A370">
        <v>367.0</v>
      </c>
      <c t="s" s="7" r="B370">
        <v>2025</v>
      </c>
      <c t="s" s="8" r="C370">
        <v>2026</v>
      </c>
      <c t="s" s="9" r="D370">
        <v>2027</v>
      </c>
      <c t="str" s="7" r="E370">
        <f>2014-YEAR(D370)</f>
        <v>65</v>
      </c>
      <c t="s" s="7" r="F370">
        <v>2028</v>
      </c>
      <c t="s" s="7" r="G370">
        <v>2029</v>
      </c>
      <c s="7" r="H370">
        <v>3.0</v>
      </c>
      <c s="11" r="I370"/>
      <c s="7" r="J370"/>
      <c s="7" r="K370"/>
      <c s="7" r="L370"/>
      <c s="7" r="M370"/>
      <c s="7" r="N370"/>
      <c s="7" r="O370"/>
      <c s="7" r="P370"/>
      <c s="7" r="Q370"/>
      <c s="7" r="R370"/>
      <c s="7" r="S370"/>
      <c s="7" r="T370"/>
      <c s="7" r="U370"/>
      <c s="7" r="V370"/>
      <c s="7" r="W370"/>
      <c s="7" r="X370"/>
    </row>
    <row r="371">
      <c s="7" r="A371">
        <v>368.0</v>
      </c>
      <c t="s" s="7" r="B371">
        <v>2030</v>
      </c>
      <c t="s" s="8" r="C371">
        <v>2031</v>
      </c>
      <c t="s" s="9" r="D371">
        <v>2032</v>
      </c>
      <c t="str" s="7" r="E371">
        <f>2014-YEAR(D371)</f>
        <v>61</v>
      </c>
      <c t="s" s="7" r="F371">
        <v>2033</v>
      </c>
      <c t="s" s="7" r="G371">
        <v>2034</v>
      </c>
      <c s="7" r="H371">
        <v>3.0</v>
      </c>
      <c s="11" r="I371"/>
      <c s="7" r="J371"/>
      <c s="7" r="K371"/>
      <c s="7" r="L371"/>
      <c s="7" r="M371"/>
      <c s="7" r="N371"/>
      <c s="7" r="O371"/>
      <c s="7" r="P371"/>
      <c s="7" r="Q371"/>
      <c s="7" r="R371"/>
      <c s="7" r="S371"/>
      <c s="7" r="T371"/>
      <c s="7" r="U371"/>
      <c s="7" r="V371"/>
      <c s="7" r="W371"/>
      <c s="7" r="X371"/>
    </row>
    <row r="372">
      <c s="7" r="A372">
        <v>369.0</v>
      </c>
      <c t="s" s="7" r="B372">
        <v>2035</v>
      </c>
      <c t="s" s="8" r="C372">
        <v>2036</v>
      </c>
      <c t="s" s="9" r="D372">
        <v>2037</v>
      </c>
      <c t="str" s="7" r="E372">
        <f>2014-YEAR(D372)</f>
        <v>63</v>
      </c>
      <c t="s" s="7" r="F372">
        <v>2038</v>
      </c>
      <c t="s" s="7" r="G372">
        <v>2039</v>
      </c>
      <c s="7" r="H372">
        <v>3.0</v>
      </c>
      <c s="11" r="I372"/>
      <c s="7" r="J372"/>
      <c s="7" r="K372"/>
      <c s="7" r="L372"/>
      <c s="7" r="M372"/>
      <c s="7" r="N372"/>
      <c s="7" r="O372"/>
      <c s="7" r="P372"/>
      <c s="7" r="Q372"/>
      <c s="7" r="R372"/>
      <c s="7" r="S372"/>
      <c s="7" r="T372"/>
      <c s="7" r="U372"/>
      <c s="7" r="V372"/>
      <c s="7" r="W372"/>
      <c s="7" r="X372"/>
    </row>
    <row r="373">
      <c s="7" r="A373">
        <v>370.0</v>
      </c>
      <c t="s" s="7" r="B373">
        <v>2040</v>
      </c>
      <c t="s" s="8" r="C373">
        <v>2041</v>
      </c>
      <c t="s" s="9" r="D373">
        <v>2042</v>
      </c>
      <c t="str" s="7" r="E373">
        <f>2014-YEAR(D373)</f>
        <v>66</v>
      </c>
      <c t="s" s="7" r="F373">
        <v>2043</v>
      </c>
      <c t="s" s="7" r="G373">
        <v>2044</v>
      </c>
      <c s="7" r="H373">
        <v>3.0</v>
      </c>
      <c s="11" r="I373"/>
      <c s="7" r="J373"/>
      <c s="7" r="K373"/>
      <c s="7" r="L373"/>
      <c s="7" r="M373"/>
      <c s="7" r="N373"/>
      <c s="7" r="O373"/>
      <c s="7" r="P373"/>
      <c s="7" r="Q373"/>
      <c s="7" r="R373"/>
      <c s="7" r="S373"/>
      <c s="7" r="T373"/>
      <c s="7" r="U373"/>
      <c s="7" r="V373"/>
      <c s="7" r="W373"/>
      <c s="7" r="X373"/>
    </row>
    <row r="374">
      <c s="7" r="A374">
        <v>371.0</v>
      </c>
      <c t="s" s="7" r="B374">
        <v>2045</v>
      </c>
      <c t="s" s="8" r="C374">
        <v>2046</v>
      </c>
      <c t="s" s="9" r="D374">
        <v>2047</v>
      </c>
      <c t="str" s="7" r="E374">
        <f>2014-YEAR(D374)</f>
        <v>56</v>
      </c>
      <c t="s" s="7" r="F374">
        <v>2048</v>
      </c>
      <c t="s" s="7" r="G374">
        <v>2049</v>
      </c>
      <c s="7" r="H374">
        <v>3.0</v>
      </c>
      <c s="11" r="I374"/>
      <c s="7" r="J374"/>
      <c s="7" r="K374"/>
      <c s="7" r="L374"/>
      <c s="7" r="M374"/>
      <c s="7" r="N374"/>
      <c s="7" r="O374"/>
      <c s="7" r="P374"/>
      <c s="7" r="Q374"/>
      <c s="7" r="R374"/>
      <c s="7" r="S374"/>
      <c s="7" r="T374"/>
      <c s="7" r="U374"/>
      <c s="7" r="V374"/>
      <c s="7" r="W374"/>
      <c s="7" r="X374"/>
    </row>
    <row r="375">
      <c s="7" r="A375">
        <v>372.0</v>
      </c>
      <c t="s" s="7" r="B375">
        <v>2050</v>
      </c>
      <c t="s" s="8" r="C375">
        <v>2051</v>
      </c>
      <c t="s" s="9" r="D375">
        <v>2052</v>
      </c>
      <c t="str" s="7" r="E375">
        <f>2014-YEAR(D375)</f>
        <v>62</v>
      </c>
      <c t="s" s="7" r="F375">
        <v>2053</v>
      </c>
      <c t="s" s="7" r="G375">
        <v>2054</v>
      </c>
      <c s="7" r="H375">
        <v>3.0</v>
      </c>
      <c s="11" r="I375"/>
      <c s="7" r="J375"/>
      <c s="7" r="K375"/>
      <c s="7" r="L375"/>
      <c s="7" r="M375"/>
      <c s="7" r="N375"/>
      <c s="7" r="O375"/>
      <c s="7" r="P375"/>
      <c s="7" r="Q375"/>
      <c s="7" r="R375"/>
      <c s="7" r="S375"/>
      <c s="7" r="T375"/>
      <c s="7" r="U375"/>
      <c s="7" r="V375"/>
      <c s="7" r="W375"/>
      <c s="7" r="X375"/>
    </row>
    <row r="376">
      <c s="7" r="A376">
        <v>373.0</v>
      </c>
      <c t="s" s="7" r="B376">
        <v>2055</v>
      </c>
      <c t="s" s="8" r="C376">
        <v>2056</v>
      </c>
      <c s="9" r="D376">
        <v>26948.0</v>
      </c>
      <c t="str" s="7" r="E376">
        <f>2014-YEAR(D376)</f>
        <v>41</v>
      </c>
      <c t="s" s="7" r="F376">
        <v>2057</v>
      </c>
      <c t="s" s="7" r="G376">
        <v>2058</v>
      </c>
      <c s="7" r="H376">
        <v>3.0</v>
      </c>
      <c s="11" r="I376"/>
      <c s="7" r="J376"/>
      <c s="7" r="K376"/>
      <c s="7" r="L376"/>
      <c s="7" r="M376"/>
      <c s="7" r="N376"/>
      <c s="7" r="O376"/>
      <c s="7" r="P376"/>
      <c s="7" r="Q376"/>
      <c s="7" r="R376"/>
      <c s="7" r="S376"/>
      <c s="7" r="T376"/>
      <c s="7" r="U376"/>
      <c s="7" r="V376"/>
      <c s="7" r="W376"/>
      <c s="7" r="X376"/>
    </row>
    <row r="377">
      <c s="7" r="A377">
        <v>374.0</v>
      </c>
      <c t="s" s="7" r="B377">
        <v>2059</v>
      </c>
      <c t="s" s="8" r="C377">
        <v>2060</v>
      </c>
      <c t="s" s="9" r="D377">
        <v>2061</v>
      </c>
      <c t="str" s="7" r="E377">
        <f>2014-YEAR(D377)</f>
        <v>73</v>
      </c>
      <c t="s" s="7" r="F377">
        <v>2062</v>
      </c>
      <c t="s" s="7" r="G377">
        <v>2063</v>
      </c>
      <c s="7" r="H377">
        <v>3.0</v>
      </c>
      <c s="11" r="I377"/>
      <c s="7" r="J377"/>
      <c s="7" r="K377"/>
      <c s="7" r="L377"/>
      <c s="7" r="M377"/>
      <c s="7" r="N377"/>
      <c s="7" r="O377"/>
      <c s="7" r="P377"/>
      <c s="7" r="Q377"/>
      <c s="7" r="R377"/>
      <c s="7" r="S377"/>
      <c s="7" r="T377"/>
      <c s="7" r="U377"/>
      <c s="7" r="V377"/>
      <c s="7" r="W377"/>
      <c s="7" r="X377"/>
    </row>
    <row r="378">
      <c s="7" r="A378">
        <v>375.0</v>
      </c>
      <c t="s" s="7" r="B378">
        <v>2064</v>
      </c>
      <c t="s" s="8" r="C378">
        <v>2065</v>
      </c>
      <c t="s" s="9" r="D378">
        <v>2066</v>
      </c>
      <c t="str" s="7" r="E378">
        <f>2014-YEAR(D378)</f>
        <v>68</v>
      </c>
      <c t="s" s="7" r="F378">
        <v>2067</v>
      </c>
      <c t="s" s="7" r="G378">
        <v>2068</v>
      </c>
      <c s="7" r="H378">
        <v>7.0</v>
      </c>
      <c s="11" r="I378"/>
      <c s="7" r="J378"/>
      <c s="7" r="K378"/>
      <c s="7" r="L378"/>
      <c s="7" r="M378"/>
      <c s="7" r="N378"/>
      <c s="7" r="O378"/>
      <c s="7" r="P378"/>
      <c s="7" r="Q378"/>
      <c s="7" r="R378"/>
      <c s="7" r="S378"/>
      <c s="7" r="T378"/>
      <c s="7" r="U378"/>
      <c s="7" r="V378"/>
      <c s="7" r="W378"/>
      <c s="7" r="X378"/>
    </row>
    <row r="379">
      <c s="7" r="A379">
        <v>376.0</v>
      </c>
      <c t="s" s="7" r="B379">
        <v>2069</v>
      </c>
      <c t="s" s="8" r="C379">
        <v>2070</v>
      </c>
      <c t="s" s="9" r="D379">
        <v>2071</v>
      </c>
      <c t="str" s="7" r="E379">
        <f>2014-YEAR(D379)</f>
        <v>66</v>
      </c>
      <c t="s" s="7" r="F379">
        <v>2072</v>
      </c>
      <c t="s" s="7" r="G379">
        <v>2073</v>
      </c>
      <c s="7" r="H379">
        <v>3.0</v>
      </c>
      <c s="11" r="I379"/>
      <c s="7" r="J379"/>
      <c s="7" r="K379"/>
      <c s="7" r="L379"/>
      <c s="7" r="M379"/>
      <c s="7" r="N379"/>
      <c s="7" r="O379"/>
      <c s="7" r="P379"/>
      <c s="7" r="Q379"/>
      <c s="7" r="R379"/>
      <c s="7" r="S379"/>
      <c s="7" r="T379"/>
      <c s="7" r="U379"/>
      <c s="7" r="V379"/>
      <c s="7" r="W379"/>
      <c s="7" r="X379"/>
    </row>
    <row r="380">
      <c s="7" r="A380">
        <v>377.0</v>
      </c>
      <c t="s" s="7" r="B380">
        <v>2074</v>
      </c>
      <c t="s" s="8" r="C380">
        <v>2075</v>
      </c>
      <c t="s" s="9" r="D380">
        <v>2076</v>
      </c>
      <c t="str" s="7" r="E380">
        <f>2014-YEAR(D380)</f>
        <v>53</v>
      </c>
      <c t="s" s="7" r="F380">
        <v>2077</v>
      </c>
      <c t="s" s="7" r="G380">
        <v>2078</v>
      </c>
      <c s="7" r="H380">
        <v>3.0</v>
      </c>
      <c s="11" r="I380"/>
      <c s="7" r="J380"/>
      <c s="7" r="K380"/>
      <c s="7" r="L380"/>
      <c s="7" r="M380"/>
      <c s="7" r="N380"/>
      <c s="7" r="O380"/>
      <c s="7" r="P380"/>
      <c s="7" r="Q380"/>
      <c s="7" r="R380"/>
      <c s="7" r="S380"/>
      <c s="7" r="T380"/>
      <c s="7" r="U380"/>
      <c s="7" r="V380"/>
      <c s="7" r="W380"/>
      <c s="7" r="X380"/>
    </row>
    <row r="381">
      <c s="7" r="A381">
        <v>378.0</v>
      </c>
      <c t="s" s="7" r="B381">
        <v>2079</v>
      </c>
      <c t="s" s="8" r="C381">
        <v>2080</v>
      </c>
      <c t="s" s="9" r="D381">
        <v>2081</v>
      </c>
      <c t="str" s="7" r="E381">
        <f>2014-YEAR(D381)</f>
        <v>60</v>
      </c>
      <c t="s" s="7" r="F381">
        <v>2082</v>
      </c>
      <c t="s" s="7" r="G381">
        <v>2083</v>
      </c>
      <c s="7" r="H381">
        <v>3.0</v>
      </c>
      <c s="11" r="I381"/>
      <c s="7" r="J381"/>
      <c s="7" r="K381"/>
      <c s="7" r="L381"/>
      <c s="7" r="M381"/>
      <c s="7" r="N381"/>
      <c s="7" r="O381"/>
      <c s="7" r="P381"/>
      <c s="7" r="Q381"/>
      <c s="7" r="R381"/>
      <c s="7" r="S381"/>
      <c s="7" r="T381"/>
      <c s="7" r="U381"/>
      <c s="7" r="V381"/>
      <c s="7" r="W381"/>
      <c s="7" r="X381"/>
    </row>
    <row r="382">
      <c s="7" r="A382">
        <v>379.0</v>
      </c>
      <c t="s" s="7" r="B382">
        <v>2084</v>
      </c>
      <c t="s" s="8" r="C382">
        <v>2085</v>
      </c>
      <c t="s" s="9" r="D382">
        <v>2086</v>
      </c>
      <c t="str" s="7" r="E382">
        <f>2014-YEAR(D382)</f>
        <v>63</v>
      </c>
      <c t="s" s="7" r="F382">
        <v>2087</v>
      </c>
      <c t="s" s="7" r="G382">
        <v>2088</v>
      </c>
      <c s="7" r="H382">
        <v>7.0</v>
      </c>
      <c s="11" r="I382"/>
      <c s="7" r="J382"/>
      <c s="7" r="K382"/>
      <c s="7" r="L382"/>
      <c s="7" r="M382"/>
      <c s="7" r="N382"/>
      <c s="7" r="O382"/>
      <c s="7" r="P382"/>
      <c s="7" r="Q382"/>
      <c s="7" r="R382"/>
      <c s="7" r="S382"/>
      <c s="7" r="T382"/>
      <c s="7" r="U382"/>
      <c s="7" r="V382"/>
      <c s="7" r="W382"/>
      <c s="7" r="X382"/>
    </row>
    <row r="383">
      <c s="7" r="A383">
        <v>380.0</v>
      </c>
      <c t="s" s="7" r="B383">
        <v>2089</v>
      </c>
      <c t="s" s="8" r="C383">
        <v>2090</v>
      </c>
      <c t="s" s="9" r="D383">
        <v>2091</v>
      </c>
      <c t="str" s="7" r="E383">
        <f>2014-YEAR(D383)</f>
        <v>51</v>
      </c>
      <c t="s" s="7" r="F383">
        <v>2092</v>
      </c>
      <c t="s" s="7" r="G383">
        <v>2093</v>
      </c>
      <c s="7" r="H383">
        <v>3.0</v>
      </c>
      <c s="11" r="I383"/>
      <c s="7" r="J383"/>
      <c s="7" r="K383"/>
      <c s="7" r="L383"/>
      <c s="7" r="M383"/>
      <c s="7" r="N383"/>
      <c s="7" r="O383"/>
      <c s="7" r="P383"/>
      <c s="7" r="Q383"/>
      <c s="7" r="R383"/>
      <c s="7" r="S383"/>
      <c s="7" r="T383"/>
      <c s="7" r="U383"/>
      <c s="7" r="V383"/>
      <c s="7" r="W383"/>
      <c s="7" r="X383"/>
    </row>
    <row r="384">
      <c s="7" r="A384">
        <v>381.0</v>
      </c>
      <c t="s" s="7" r="B384">
        <v>2094</v>
      </c>
      <c t="s" s="8" r="C384">
        <v>2095</v>
      </c>
      <c t="s" s="9" r="D384">
        <v>2096</v>
      </c>
      <c t="str" s="7" r="E384">
        <f>2014-YEAR(D384)</f>
        <v>70</v>
      </c>
      <c t="s" s="7" r="F384">
        <v>2097</v>
      </c>
      <c t="s" s="7" r="G384">
        <v>2098</v>
      </c>
      <c s="7" r="H384">
        <v>3.0</v>
      </c>
      <c s="11" r="I384"/>
      <c s="7" r="J384"/>
      <c s="7" r="K384"/>
      <c s="7" r="L384"/>
      <c s="7" r="M384"/>
      <c s="7" r="N384"/>
      <c s="7" r="O384"/>
      <c s="7" r="P384"/>
      <c s="7" r="Q384"/>
      <c s="7" r="R384"/>
      <c s="7" r="S384"/>
      <c s="7" r="T384"/>
      <c s="7" r="U384"/>
      <c s="7" r="V384"/>
      <c s="7" r="W384"/>
      <c s="7" r="X384"/>
    </row>
    <row r="385">
      <c s="7" r="A385">
        <v>382.0</v>
      </c>
      <c t="s" s="7" r="B385">
        <v>2099</v>
      </c>
      <c t="s" s="8" r="C385">
        <v>2100</v>
      </c>
      <c t="s" s="9" r="D385">
        <v>2101</v>
      </c>
      <c t="str" s="7" r="E385">
        <f>2014-YEAR(D385)</f>
        <v>51</v>
      </c>
      <c t="s" s="7" r="F385">
        <v>2102</v>
      </c>
      <c t="s" s="7" r="G385">
        <v>2103</v>
      </c>
      <c s="7" r="H385">
        <v>3.0</v>
      </c>
      <c s="11" r="I385"/>
      <c s="7" r="J385"/>
      <c s="7" r="K385"/>
      <c s="7" r="L385"/>
      <c s="7" r="M385"/>
      <c s="7" r="N385"/>
      <c s="7" r="O385"/>
      <c s="7" r="P385"/>
      <c s="7" r="Q385"/>
      <c s="7" r="R385"/>
      <c s="7" r="S385"/>
      <c s="7" r="T385"/>
      <c s="7" r="U385"/>
      <c s="7" r="V385"/>
      <c s="7" r="W385"/>
      <c s="7" r="X385"/>
    </row>
    <row r="386">
      <c s="7" r="A386">
        <v>383.0</v>
      </c>
      <c t="s" s="7" r="B386">
        <v>2104</v>
      </c>
      <c t="s" s="8" r="C386">
        <v>2105</v>
      </c>
      <c t="s" s="9" r="D386">
        <v>2106</v>
      </c>
      <c t="str" s="7" r="E386">
        <f>2014-YEAR(D386)</f>
        <v>66</v>
      </c>
      <c t="s" s="7" r="F386">
        <v>2107</v>
      </c>
      <c t="s" s="7" r="G386">
        <v>2108</v>
      </c>
      <c s="7" r="H386">
        <v>3.0</v>
      </c>
      <c s="11" r="I386"/>
      <c s="7" r="J386"/>
      <c s="7" r="K386"/>
      <c s="7" r="L386"/>
      <c s="7" r="M386"/>
      <c s="7" r="N386"/>
      <c s="7" r="O386"/>
      <c s="7" r="P386"/>
      <c s="7" r="Q386"/>
      <c s="7" r="R386"/>
      <c s="7" r="S386"/>
      <c s="7" r="T386"/>
      <c s="7" r="U386"/>
      <c s="7" r="V386"/>
      <c s="7" r="W386"/>
      <c s="7" r="X386"/>
    </row>
    <row r="387">
      <c s="7" r="A387">
        <v>384.0</v>
      </c>
      <c t="s" s="7" r="B387">
        <v>2109</v>
      </c>
      <c t="s" s="8" r="C387">
        <v>2110</v>
      </c>
      <c t="s" s="9" r="D387">
        <v>2111</v>
      </c>
      <c t="str" s="7" r="E387">
        <f>2014-YEAR(D387)</f>
        <v>66</v>
      </c>
      <c t="s" s="7" r="F387">
        <v>2112</v>
      </c>
      <c t="s" s="7" r="G387">
        <v>2113</v>
      </c>
      <c s="7" r="H387">
        <v>3.0</v>
      </c>
      <c s="11" r="I387"/>
      <c s="7" r="J387"/>
      <c s="7" r="K387"/>
      <c s="7" r="L387"/>
      <c s="7" r="M387"/>
      <c s="7" r="N387"/>
      <c s="7" r="O387"/>
      <c s="7" r="P387"/>
      <c s="7" r="Q387"/>
      <c s="7" r="R387"/>
      <c s="7" r="S387"/>
      <c s="7" r="T387"/>
      <c s="7" r="U387"/>
      <c s="7" r="V387"/>
      <c s="7" r="W387"/>
      <c s="7" r="X387"/>
    </row>
    <row r="388">
      <c s="7" r="A388">
        <v>385.0</v>
      </c>
      <c t="s" s="7" r="B388">
        <v>2114</v>
      </c>
      <c t="s" s="8" r="C388">
        <v>2115</v>
      </c>
      <c t="s" s="9" r="D388">
        <v>2116</v>
      </c>
      <c t="str" s="7" r="E388">
        <f>2014-YEAR(D388)</f>
        <v>57</v>
      </c>
      <c t="s" s="7" r="F388">
        <v>2117</v>
      </c>
      <c t="s" s="7" r="G388">
        <v>2118</v>
      </c>
      <c s="7" r="H388">
        <v>3.0</v>
      </c>
      <c s="11" r="I388"/>
      <c s="7" r="J388"/>
      <c s="7" r="K388"/>
      <c s="7" r="L388"/>
      <c s="7" r="M388"/>
      <c s="7" r="N388"/>
      <c s="7" r="O388"/>
      <c s="7" r="P388"/>
      <c s="7" r="Q388"/>
      <c s="7" r="R388"/>
      <c s="7" r="S388"/>
      <c s="7" r="T388"/>
      <c s="7" r="U388"/>
      <c s="7" r="V388"/>
      <c s="7" r="W388"/>
      <c s="7" r="X388"/>
    </row>
    <row r="389">
      <c s="7" r="A389">
        <v>386.0</v>
      </c>
      <c t="s" s="7" r="B389">
        <v>2119</v>
      </c>
      <c t="s" s="8" r="C389">
        <v>2120</v>
      </c>
      <c t="s" s="9" r="D389">
        <v>2121</v>
      </c>
      <c t="str" s="7" r="E389">
        <f>2014-YEAR(D389)</f>
        <v>65</v>
      </c>
      <c t="s" s="7" r="F389">
        <v>2122</v>
      </c>
      <c t="s" s="7" r="G389">
        <v>2123</v>
      </c>
      <c s="7" r="H389">
        <v>3.0</v>
      </c>
      <c s="11" r="I389"/>
      <c s="7" r="J389"/>
      <c s="7" r="K389"/>
      <c s="7" r="L389"/>
      <c s="7" r="M389"/>
      <c s="7" r="N389"/>
      <c s="7" r="O389"/>
      <c s="7" r="P389"/>
      <c s="7" r="Q389"/>
      <c s="7" r="R389"/>
      <c s="7" r="S389"/>
      <c s="7" r="T389"/>
      <c s="7" r="U389"/>
      <c s="7" r="V389"/>
      <c s="7" r="W389"/>
      <c s="7" r="X389"/>
    </row>
    <row r="390">
      <c s="7" r="A390">
        <v>387.0</v>
      </c>
      <c t="s" s="7" r="B390">
        <v>2124</v>
      </c>
      <c t="s" s="8" r="C390">
        <v>2125</v>
      </c>
      <c t="s" s="9" r="D390">
        <v>2126</v>
      </c>
      <c t="str" s="7" r="E390">
        <f>2014-YEAR(D390)</f>
        <v>57</v>
      </c>
      <c t="s" s="7" r="F390">
        <v>2127</v>
      </c>
      <c t="s" s="7" r="G390">
        <v>2128</v>
      </c>
      <c s="7" r="H390">
        <v>7.0</v>
      </c>
      <c s="11" r="I390"/>
      <c s="7" r="J390"/>
      <c s="7" r="K390"/>
      <c s="7" r="L390"/>
      <c s="7" r="M390"/>
      <c s="7" r="N390"/>
      <c s="7" r="O390"/>
      <c s="7" r="P390"/>
      <c s="7" r="Q390"/>
      <c s="7" r="R390"/>
      <c s="7" r="S390"/>
      <c s="7" r="T390"/>
      <c s="7" r="U390"/>
      <c s="7" r="V390"/>
      <c s="7" r="W390"/>
      <c s="7" r="X390"/>
    </row>
    <row r="391">
      <c s="7" r="A391">
        <v>388.0</v>
      </c>
      <c t="s" s="7" r="B391">
        <v>2129</v>
      </c>
      <c t="s" s="8" r="C391">
        <v>2130</v>
      </c>
      <c s="9" r="D391">
        <v>29565.0</v>
      </c>
      <c t="str" s="7" r="E391">
        <f>2014-YEAR(D391)</f>
        <v>34</v>
      </c>
      <c t="s" s="7" r="F391">
        <v>2131</v>
      </c>
      <c t="s" s="7" r="G391">
        <v>2132</v>
      </c>
      <c s="7" r="H391">
        <v>3.0</v>
      </c>
      <c s="11" r="I391"/>
      <c s="7" r="J391"/>
      <c s="7" r="K391"/>
      <c s="7" r="L391"/>
      <c s="7" r="M391"/>
      <c s="7" r="N391"/>
      <c s="7" r="O391"/>
      <c s="7" r="P391"/>
      <c s="7" r="Q391"/>
      <c s="7" r="R391"/>
      <c s="7" r="S391"/>
      <c s="7" r="T391"/>
      <c s="7" r="U391"/>
      <c s="7" r="V391"/>
      <c s="7" r="W391"/>
      <c s="7" r="X391"/>
    </row>
    <row r="392">
      <c s="7" r="A392">
        <v>389.0</v>
      </c>
      <c t="s" s="7" r="B392">
        <v>2133</v>
      </c>
      <c t="s" s="8" r="C392">
        <v>2134</v>
      </c>
      <c t="s" s="9" r="D392">
        <v>2135</v>
      </c>
      <c t="str" s="7" r="E392">
        <f>2014-YEAR(D392)</f>
        <v>61</v>
      </c>
      <c t="s" s="7" r="F392">
        <v>2136</v>
      </c>
      <c t="s" s="7" r="G392">
        <v>2137</v>
      </c>
      <c s="7" r="H392">
        <v>3.0</v>
      </c>
      <c s="11" r="I392"/>
      <c s="7" r="J392"/>
      <c s="7" r="K392"/>
      <c s="7" r="L392"/>
      <c s="7" r="M392"/>
      <c s="7" r="N392"/>
      <c s="7" r="O392"/>
      <c s="7" r="P392"/>
      <c s="7" r="Q392"/>
      <c s="7" r="R392"/>
      <c s="7" r="S392"/>
      <c s="7" r="T392"/>
      <c s="7" r="U392"/>
      <c s="7" r="V392"/>
      <c s="7" r="W392"/>
      <c s="7" r="X392"/>
    </row>
    <row r="393">
      <c s="7" r="A393">
        <v>390.0</v>
      </c>
      <c t="s" s="7" r="B393">
        <v>2138</v>
      </c>
      <c t="s" s="8" r="C393">
        <v>2139</v>
      </c>
      <c s="9" r="D393">
        <v>32852.0</v>
      </c>
      <c t="str" s="7" r="E393">
        <f>2014-YEAR(D393)</f>
        <v>25</v>
      </c>
      <c t="s" s="7" r="F393">
        <v>2140</v>
      </c>
      <c t="s" s="7" r="G393">
        <v>2141</v>
      </c>
      <c s="7" r="H393">
        <v>8.0</v>
      </c>
      <c s="11" r="I393"/>
      <c s="7" r="J393"/>
      <c s="7" r="K393"/>
      <c s="7" r="L393"/>
      <c s="7" r="M393"/>
      <c s="7" r="N393"/>
      <c s="7" r="O393"/>
      <c s="7" r="P393"/>
      <c s="7" r="Q393"/>
      <c s="7" r="R393"/>
      <c s="7" r="S393"/>
      <c s="7" r="T393"/>
      <c s="7" r="U393"/>
      <c s="7" r="V393"/>
      <c s="7" r="W393"/>
      <c s="7" r="X393"/>
    </row>
    <row r="394">
      <c s="7" r="A394">
        <v>391.0</v>
      </c>
      <c t="s" s="7" r="B394">
        <v>2142</v>
      </c>
      <c t="s" s="8" r="C394">
        <v>2143</v>
      </c>
      <c t="s" s="9" r="D394">
        <v>2144</v>
      </c>
      <c t="str" s="7" r="E394">
        <f>2014-YEAR(D394)</f>
        <v>56</v>
      </c>
      <c t="s" s="7" r="F394">
        <v>2145</v>
      </c>
      <c t="s" s="7" r="G394">
        <v>2146</v>
      </c>
      <c s="7" r="H394">
        <v>3.0</v>
      </c>
      <c s="11" r="I394"/>
      <c s="7" r="J394"/>
      <c s="7" r="K394"/>
      <c s="7" r="L394"/>
      <c s="7" r="M394"/>
      <c s="7" r="N394"/>
      <c s="7" r="O394"/>
      <c s="7" r="P394"/>
      <c s="7" r="Q394"/>
      <c s="7" r="R394"/>
      <c s="7" r="S394"/>
      <c s="7" r="T394"/>
      <c s="7" r="U394"/>
      <c s="7" r="V394"/>
      <c s="7" r="W394"/>
      <c s="7" r="X394"/>
    </row>
    <row r="395">
      <c s="7" r="A395">
        <v>392.0</v>
      </c>
      <c t="s" s="7" r="B395">
        <v>2147</v>
      </c>
      <c t="s" s="8" r="C395">
        <v>2148</v>
      </c>
      <c t="s" s="9" r="D395">
        <v>2149</v>
      </c>
      <c t="str" s="7" r="E395">
        <f>2014-YEAR(D395)</f>
        <v>78</v>
      </c>
      <c t="s" s="7" r="F395">
        <v>2150</v>
      </c>
      <c t="s" s="7" r="G395">
        <v>2151</v>
      </c>
      <c s="7" r="H395">
        <v>3.0</v>
      </c>
      <c s="11" r="I395"/>
      <c s="7" r="J395"/>
      <c s="7" r="K395"/>
      <c s="7" r="L395"/>
      <c s="7" r="M395"/>
      <c s="7" r="N395"/>
      <c s="7" r="O395"/>
      <c s="7" r="P395"/>
      <c s="7" r="Q395"/>
      <c s="7" r="R395"/>
      <c s="7" r="S395"/>
      <c s="7" r="T395"/>
      <c s="7" r="U395"/>
      <c s="7" r="V395"/>
      <c s="7" r="W395"/>
      <c s="7" r="X395"/>
    </row>
    <row r="396">
      <c s="7" r="A396">
        <v>393.0</v>
      </c>
      <c t="s" s="7" r="B396">
        <v>2152</v>
      </c>
      <c t="s" s="8" r="C396">
        <v>2153</v>
      </c>
      <c t="s" s="9" r="D396">
        <v>2154</v>
      </c>
      <c t="str" s="7" r="E396">
        <f>2014-YEAR(D396)</f>
        <v>56</v>
      </c>
      <c t="s" s="7" r="F396">
        <v>2155</v>
      </c>
      <c t="s" s="7" r="G396">
        <v>2156</v>
      </c>
      <c s="7" r="H396">
        <v>3.0</v>
      </c>
      <c s="11" r="I396"/>
      <c s="7" r="J396"/>
      <c s="7" r="K396"/>
      <c s="7" r="L396"/>
      <c s="7" r="M396"/>
      <c s="7" r="N396"/>
      <c s="7" r="O396"/>
      <c s="7" r="P396"/>
      <c s="7" r="Q396"/>
      <c s="7" r="R396"/>
      <c s="7" r="S396"/>
      <c s="7" r="T396"/>
      <c s="7" r="U396"/>
      <c s="7" r="V396"/>
      <c s="7" r="W396"/>
      <c s="7" r="X396"/>
    </row>
    <row r="397">
      <c s="7" r="A397">
        <v>394.0</v>
      </c>
      <c t="s" s="7" r="B397">
        <v>2157</v>
      </c>
      <c t="s" s="8" r="C397">
        <v>2158</v>
      </c>
      <c t="s" s="9" r="D397">
        <v>2159</v>
      </c>
      <c t="str" s="7" r="E397">
        <f>2014-YEAR(D397)</f>
        <v>68</v>
      </c>
      <c t="s" s="7" r="F397">
        <v>2160</v>
      </c>
      <c t="s" s="7" r="G397">
        <v>2161</v>
      </c>
      <c s="7" r="H397">
        <v>7.0</v>
      </c>
      <c s="11" r="I397"/>
      <c s="7" r="J397"/>
      <c s="7" r="K397"/>
      <c s="7" r="L397"/>
      <c s="7" r="M397"/>
      <c s="7" r="N397"/>
      <c s="7" r="O397"/>
      <c s="7" r="P397"/>
      <c s="7" r="Q397"/>
      <c s="7" r="R397"/>
      <c s="7" r="S397"/>
      <c s="7" r="T397"/>
      <c s="7" r="U397"/>
      <c s="7" r="V397"/>
      <c s="7" r="W397"/>
      <c s="7" r="X397"/>
    </row>
    <row r="398">
      <c s="7" r="A398">
        <v>395.0</v>
      </c>
      <c t="s" s="7" r="B398">
        <v>2162</v>
      </c>
      <c t="s" s="8" r="C398">
        <v>2163</v>
      </c>
      <c s="9" r="D398">
        <v>25970.0</v>
      </c>
      <c t="str" s="7" r="E398">
        <f>2014-YEAR(D398)</f>
        <v>43</v>
      </c>
      <c t="s" s="7" r="F398">
        <v>2164</v>
      </c>
      <c t="s" s="7" r="G398">
        <v>2165</v>
      </c>
      <c s="7" r="H398">
        <v>3.0</v>
      </c>
      <c s="11" r="I398"/>
      <c s="7" r="J398"/>
      <c s="7" r="K398"/>
      <c s="7" r="L398"/>
      <c s="7" r="M398"/>
      <c s="7" r="N398"/>
      <c s="7" r="O398"/>
      <c s="7" r="P398"/>
      <c s="7" r="Q398"/>
      <c s="7" r="R398"/>
      <c s="7" r="S398"/>
      <c s="7" r="T398"/>
      <c s="7" r="U398"/>
      <c s="7" r="V398"/>
      <c s="7" r="W398"/>
      <c s="7" r="X398"/>
    </row>
    <row r="399">
      <c s="7" r="A399">
        <v>396.0</v>
      </c>
      <c t="s" s="7" r="B399">
        <v>2166</v>
      </c>
      <c t="s" s="8" r="C399">
        <v>2167</v>
      </c>
      <c t="s" s="9" r="D399">
        <v>2168</v>
      </c>
      <c t="str" s="7" r="E399">
        <f>2014-YEAR(D399)</f>
        <v>50</v>
      </c>
      <c t="s" s="7" r="F399">
        <v>2169</v>
      </c>
      <c t="s" s="7" r="G399">
        <v>2170</v>
      </c>
      <c s="7" r="H399">
        <v>3.0</v>
      </c>
      <c s="11" r="I399"/>
      <c s="7" r="J399"/>
      <c s="7" r="K399"/>
      <c s="7" r="L399"/>
      <c s="7" r="M399"/>
      <c s="7" r="N399"/>
      <c s="7" r="O399"/>
      <c s="7" r="P399"/>
      <c s="7" r="Q399"/>
      <c s="7" r="R399"/>
      <c s="7" r="S399"/>
      <c s="7" r="T399"/>
      <c s="7" r="U399"/>
      <c s="7" r="V399"/>
      <c s="7" r="W399"/>
      <c s="7" r="X399"/>
    </row>
    <row r="400">
      <c s="7" r="A400">
        <v>397.0</v>
      </c>
      <c t="s" s="7" r="B400">
        <v>2171</v>
      </c>
      <c t="s" s="8" r="C400">
        <v>2172</v>
      </c>
      <c t="s" s="9" r="D400">
        <v>2173</v>
      </c>
      <c t="str" s="7" r="E400">
        <f>2014-YEAR(D400)</f>
        <v>60</v>
      </c>
      <c t="s" s="7" r="F400">
        <v>2174</v>
      </c>
      <c t="s" s="7" r="G400">
        <v>2175</v>
      </c>
      <c s="7" r="H400">
        <v>3.0</v>
      </c>
      <c s="11" r="I400"/>
      <c s="7" r="J400"/>
      <c s="7" r="K400"/>
      <c s="7" r="L400"/>
      <c s="7" r="M400"/>
      <c s="7" r="N400"/>
      <c s="7" r="O400"/>
      <c s="7" r="P400"/>
      <c s="7" r="Q400"/>
      <c s="7" r="R400"/>
      <c s="7" r="S400"/>
      <c s="7" r="T400"/>
      <c s="7" r="U400"/>
      <c s="7" r="V400"/>
      <c s="7" r="W400"/>
      <c s="7" r="X400"/>
    </row>
    <row r="401">
      <c s="7" r="A401">
        <v>398.0</v>
      </c>
      <c t="s" s="7" r="B401">
        <v>2176</v>
      </c>
      <c t="s" s="8" r="C401">
        <v>2177</v>
      </c>
      <c t="s" s="9" r="D401">
        <v>2178</v>
      </c>
      <c t="str" s="7" r="E401">
        <f>2014-YEAR(D401)</f>
        <v>65</v>
      </c>
      <c t="s" s="7" r="F401">
        <v>2179</v>
      </c>
      <c t="s" s="7" r="G401">
        <v>2180</v>
      </c>
      <c s="7" r="H401">
        <v>3.0</v>
      </c>
      <c s="11" r="I401"/>
      <c s="7" r="J401"/>
      <c s="7" r="K401"/>
      <c s="7" r="L401"/>
      <c s="7" r="M401"/>
      <c s="7" r="N401"/>
      <c s="7" r="O401"/>
      <c s="7" r="P401"/>
      <c s="7" r="Q401"/>
      <c s="7" r="R401"/>
      <c s="7" r="S401"/>
      <c s="7" r="T401"/>
      <c s="7" r="U401"/>
      <c s="7" r="V401"/>
      <c s="7" r="W401"/>
      <c s="7" r="X401"/>
    </row>
    <row r="402">
      <c s="7" r="A402">
        <v>399.0</v>
      </c>
      <c t="s" s="7" r="B402">
        <v>2181</v>
      </c>
      <c t="s" s="8" r="C402">
        <v>2182</v>
      </c>
      <c t="s" s="9" r="D402">
        <v>2183</v>
      </c>
      <c t="str" s="7" r="E402">
        <f>2014-YEAR(D402)</f>
        <v>61</v>
      </c>
      <c t="s" s="7" r="F402">
        <v>2184</v>
      </c>
      <c t="s" s="7" r="G402">
        <v>2185</v>
      </c>
      <c s="7" r="H402">
        <v>3.0</v>
      </c>
      <c s="11" r="I402"/>
      <c s="7" r="J402"/>
      <c s="7" r="K402"/>
      <c s="7" r="L402"/>
      <c s="7" r="M402"/>
      <c s="7" r="N402"/>
      <c s="7" r="O402"/>
      <c s="7" r="P402"/>
      <c s="7" r="Q402"/>
      <c s="7" r="R402"/>
      <c s="7" r="S402"/>
      <c s="7" r="T402"/>
      <c s="7" r="U402"/>
      <c s="7" r="V402"/>
      <c s="7" r="W402"/>
      <c s="7" r="X402"/>
    </row>
    <row r="403">
      <c s="7" r="A403">
        <v>400.0</v>
      </c>
      <c t="s" s="7" r="B403">
        <v>2186</v>
      </c>
      <c t="s" s="8" r="C403">
        <v>2187</v>
      </c>
      <c t="s" s="9" r="D403">
        <v>2188</v>
      </c>
      <c t="str" s="7" r="E403">
        <f>2014-YEAR(D403)</f>
        <v>65</v>
      </c>
      <c t="s" s="7" r="F403">
        <v>2189</v>
      </c>
      <c t="s" s="7" r="G403">
        <v>2190</v>
      </c>
      <c s="7" r="H403">
        <v>1.0</v>
      </c>
      <c s="11" r="I403"/>
      <c s="7" r="J403"/>
      <c s="7" r="K403"/>
      <c s="7" r="L403"/>
      <c s="7" r="M403"/>
      <c s="7" r="N403"/>
      <c s="7" r="O403"/>
      <c s="7" r="P403"/>
      <c s="7" r="Q403"/>
      <c s="7" r="R403"/>
      <c s="7" r="S403"/>
      <c s="7" r="T403"/>
      <c s="7" r="U403"/>
      <c s="7" r="V403"/>
      <c s="7" r="W403"/>
      <c s="7" r="X403"/>
    </row>
    <row r="404">
      <c s="7" r="A404">
        <v>401.0</v>
      </c>
      <c t="s" s="7" r="B404">
        <v>2191</v>
      </c>
      <c t="s" s="8" r="C404">
        <v>2192</v>
      </c>
      <c t="s" s="9" r="D404">
        <v>2193</v>
      </c>
      <c t="str" s="7" r="E404">
        <f>2014-YEAR(D404)</f>
        <v>67</v>
      </c>
      <c t="s" s="7" r="F404">
        <v>2194</v>
      </c>
      <c t="s" s="7" r="G404">
        <v>2195</v>
      </c>
      <c s="7" r="H404">
        <v>3.0</v>
      </c>
      <c s="11" r="I404"/>
      <c s="7" r="J404"/>
      <c s="7" r="K404"/>
      <c s="7" r="L404"/>
      <c s="7" r="M404"/>
      <c s="7" r="N404"/>
      <c s="7" r="O404"/>
      <c s="7" r="P404"/>
      <c s="7" r="Q404"/>
      <c s="7" r="R404"/>
      <c s="7" r="S404"/>
      <c s="7" r="T404"/>
      <c s="7" r="U404"/>
      <c s="7" r="V404"/>
      <c s="7" r="W404"/>
      <c s="7" r="X404"/>
    </row>
    <row r="405">
      <c s="7" r="A405">
        <v>402.0</v>
      </c>
      <c t="s" s="7" r="B405">
        <v>2196</v>
      </c>
      <c t="s" s="8" r="C405">
        <v>2197</v>
      </c>
      <c t="s" s="9" r="D405">
        <v>2198</v>
      </c>
      <c t="str" s="7" r="E405">
        <f>2014-YEAR(D405)</f>
        <v>61</v>
      </c>
      <c t="s" s="7" r="F405">
        <v>2199</v>
      </c>
      <c t="s" s="7" r="G405">
        <v>2200</v>
      </c>
      <c s="7" r="H405">
        <v>3.0</v>
      </c>
      <c s="11" r="I405"/>
      <c s="7" r="J405"/>
      <c s="7" r="K405"/>
      <c s="7" r="L405"/>
      <c s="7" r="M405"/>
      <c s="7" r="N405"/>
      <c s="7" r="O405"/>
      <c s="7" r="P405"/>
      <c s="7" r="Q405"/>
      <c s="7" r="R405"/>
      <c s="7" r="S405"/>
      <c s="7" r="T405"/>
      <c s="7" r="U405"/>
      <c s="7" r="V405"/>
      <c s="7" r="W405"/>
      <c s="7" r="X405"/>
    </row>
    <row r="406">
      <c s="7" r="A406">
        <v>403.0</v>
      </c>
      <c t="s" s="7" r="B406">
        <v>2201</v>
      </c>
      <c t="s" s="8" r="C406">
        <v>2202</v>
      </c>
      <c t="s" s="9" r="D406">
        <v>2203</v>
      </c>
      <c t="str" s="7" r="E406">
        <f>2014-YEAR(D406)</f>
        <v>68</v>
      </c>
      <c t="s" s="7" r="F406">
        <v>2204</v>
      </c>
      <c t="s" s="7" r="G406">
        <v>2205</v>
      </c>
      <c s="7" r="H406">
        <v>3.0</v>
      </c>
      <c s="11" r="I406"/>
      <c s="7" r="J406"/>
      <c s="7" r="K406"/>
      <c s="7" r="L406"/>
      <c s="7" r="M406"/>
      <c s="7" r="N406"/>
      <c s="7" r="O406"/>
      <c s="7" r="P406"/>
      <c s="7" r="Q406"/>
      <c s="7" r="R406"/>
      <c s="7" r="S406"/>
      <c s="7" r="T406"/>
      <c s="7" r="U406"/>
      <c s="7" r="V406"/>
      <c s="7" r="W406"/>
      <c s="7" r="X406"/>
    </row>
    <row r="407">
      <c s="7" r="A407">
        <v>404.0</v>
      </c>
      <c t="s" s="7" r="B407">
        <v>2206</v>
      </c>
      <c t="s" s="8" r="C407">
        <v>2207</v>
      </c>
      <c t="s" s="9" r="D407">
        <v>2208</v>
      </c>
      <c t="str" s="7" r="E407">
        <f>2014-YEAR(D407)</f>
        <v>50</v>
      </c>
      <c t="s" s="7" r="F407">
        <v>2209</v>
      </c>
      <c t="s" s="7" r="G407">
        <v>2210</v>
      </c>
      <c s="7" r="H407">
        <v>3.0</v>
      </c>
      <c s="11" r="I407"/>
      <c s="7" r="J407"/>
      <c s="7" r="K407"/>
      <c s="7" r="L407"/>
      <c s="7" r="M407"/>
      <c s="7" r="N407"/>
      <c s="7" r="O407"/>
      <c s="7" r="P407"/>
      <c s="7" r="Q407"/>
      <c s="7" r="R407"/>
      <c s="7" r="S407"/>
      <c s="7" r="T407"/>
      <c s="7" r="U407"/>
      <c s="7" r="V407"/>
      <c s="7" r="W407"/>
      <c s="7" r="X407"/>
    </row>
    <row r="408">
      <c s="7" r="A408">
        <v>405.0</v>
      </c>
      <c t="s" s="7" r="B408">
        <v>2211</v>
      </c>
      <c t="s" s="8" r="C408">
        <v>2212</v>
      </c>
      <c t="s" s="9" r="D408">
        <v>2213</v>
      </c>
      <c t="str" s="7" r="E408">
        <f>2014-YEAR(D408)</f>
        <v>55</v>
      </c>
      <c t="s" s="7" r="F408">
        <v>2214</v>
      </c>
      <c t="s" s="7" r="G408">
        <v>2215</v>
      </c>
      <c s="7" r="H408">
        <v>5.0</v>
      </c>
      <c s="11" r="I408"/>
      <c s="7" r="J408"/>
      <c s="7" r="K408"/>
      <c s="7" r="L408"/>
      <c s="7" r="M408"/>
      <c s="7" r="N408"/>
      <c s="7" r="O408"/>
      <c s="7" r="P408"/>
      <c s="7" r="Q408"/>
      <c s="7" r="R408"/>
      <c s="7" r="S408"/>
      <c s="7" r="T408"/>
      <c s="7" r="U408"/>
      <c s="7" r="V408"/>
      <c s="7" r="W408"/>
      <c s="7" r="X408"/>
    </row>
    <row r="409">
      <c s="7" r="A409">
        <v>406.0</v>
      </c>
      <c t="s" s="7" r="B409">
        <v>2216</v>
      </c>
      <c t="s" s="8" r="C409">
        <v>2217</v>
      </c>
      <c t="s" s="9" r="D409">
        <v>2218</v>
      </c>
      <c t="str" s="7" r="E409">
        <f>2014-YEAR(D409)</f>
        <v>75</v>
      </c>
      <c t="s" s="7" r="F409">
        <v>2219</v>
      </c>
      <c t="s" s="7" r="G409">
        <v>2220</v>
      </c>
      <c s="7" r="H409">
        <v>3.0</v>
      </c>
      <c s="11" r="I409"/>
      <c s="7" r="J409"/>
      <c s="7" r="K409"/>
      <c s="7" r="L409"/>
      <c s="7" r="M409"/>
      <c s="7" r="N409"/>
      <c s="7" r="O409"/>
      <c s="7" r="P409"/>
      <c s="7" r="Q409"/>
      <c s="7" r="R409"/>
      <c s="7" r="S409"/>
      <c s="7" r="T409"/>
      <c s="7" r="U409"/>
      <c s="7" r="V409"/>
      <c s="7" r="W409"/>
      <c s="7" r="X409"/>
    </row>
    <row r="410">
      <c s="7" r="A410">
        <v>407.0</v>
      </c>
      <c t="s" s="7" r="B410">
        <v>2221</v>
      </c>
      <c t="s" s="8" r="C410">
        <v>2222</v>
      </c>
      <c t="s" s="9" r="D410">
        <v>2223</v>
      </c>
      <c t="str" s="7" r="E410">
        <f>2014-YEAR(D410)</f>
        <v>48</v>
      </c>
      <c t="s" s="7" r="F410">
        <v>2224</v>
      </c>
      <c t="s" s="7" r="G410">
        <v>2225</v>
      </c>
      <c s="7" r="H410">
        <v>3.0</v>
      </c>
      <c s="11" r="I410"/>
      <c s="7" r="J410"/>
      <c s="7" r="K410"/>
      <c s="7" r="L410"/>
      <c s="7" r="M410"/>
      <c s="7" r="N410"/>
      <c s="7" r="O410"/>
      <c s="7" r="P410"/>
      <c s="7" r="Q410"/>
      <c s="7" r="R410"/>
      <c s="7" r="S410"/>
      <c s="7" r="T410"/>
      <c s="7" r="U410"/>
      <c s="7" r="V410"/>
      <c s="7" r="W410"/>
      <c s="7" r="X410"/>
    </row>
    <row r="411">
      <c s="7" r="A411">
        <v>408.0</v>
      </c>
      <c t="s" s="7" r="B411">
        <v>2226</v>
      </c>
      <c t="s" s="8" r="C411">
        <v>2227</v>
      </c>
      <c t="s" s="9" r="D411">
        <v>2228</v>
      </c>
      <c t="str" s="7" r="E411">
        <f>2014-YEAR(D411)</f>
        <v>54</v>
      </c>
      <c t="s" s="7" r="F411">
        <v>2229</v>
      </c>
      <c t="s" s="7" r="G411">
        <v>2230</v>
      </c>
      <c s="7" r="H411">
        <v>3.0</v>
      </c>
      <c s="11" r="I411"/>
      <c s="7" r="J411"/>
      <c s="7" r="K411"/>
      <c s="7" r="L411"/>
      <c s="7" r="M411"/>
      <c s="7" r="N411"/>
      <c s="7" r="O411"/>
      <c s="7" r="P411"/>
      <c s="7" r="Q411"/>
      <c s="7" r="R411"/>
      <c s="7" r="S411"/>
      <c s="7" r="T411"/>
      <c s="7" r="U411"/>
      <c s="7" r="V411"/>
      <c s="7" r="W411"/>
      <c s="7" r="X411"/>
    </row>
    <row r="412">
      <c s="7" r="A412">
        <v>409.0</v>
      </c>
      <c t="s" s="7" r="B412">
        <v>2231</v>
      </c>
      <c t="s" s="8" r="C412">
        <v>2232</v>
      </c>
      <c t="s" s="9" r="D412">
        <v>2233</v>
      </c>
      <c t="str" s="7" r="E412">
        <f>2014-YEAR(D412)</f>
        <v>53</v>
      </c>
      <c t="s" s="7" r="F412">
        <v>2234</v>
      </c>
      <c t="s" s="7" r="G412">
        <v>2235</v>
      </c>
      <c s="7" r="H412">
        <v>4.0</v>
      </c>
      <c s="11" r="I412"/>
      <c s="7" r="J412"/>
      <c s="7" r="K412"/>
      <c s="7" r="L412"/>
      <c s="7" r="M412"/>
      <c s="7" r="N412"/>
      <c s="7" r="O412"/>
      <c s="7" r="P412"/>
      <c s="7" r="Q412"/>
      <c s="7" r="R412"/>
      <c s="7" r="S412"/>
      <c s="7" r="T412"/>
      <c s="7" r="U412"/>
      <c s="7" r="V412"/>
      <c s="7" r="W412"/>
      <c s="7" r="X412"/>
    </row>
    <row r="413">
      <c s="7" r="A413">
        <v>410.0</v>
      </c>
      <c t="s" s="7" r="B413">
        <v>2236</v>
      </c>
      <c t="s" s="8" r="C413">
        <v>2237</v>
      </c>
      <c t="s" s="9" r="D413">
        <v>2238</v>
      </c>
      <c t="str" s="7" r="E413">
        <f>2014-YEAR(D413)</f>
        <v>59</v>
      </c>
      <c t="s" s="7" r="F413">
        <v>2239</v>
      </c>
      <c t="s" s="7" r="G413">
        <v>2240</v>
      </c>
      <c s="7" r="H413">
        <v>3.0</v>
      </c>
      <c s="11" r="I413"/>
      <c s="7" r="J413"/>
      <c s="7" r="K413"/>
      <c s="7" r="L413"/>
      <c s="7" r="M413"/>
      <c s="7" r="N413"/>
      <c s="7" r="O413"/>
      <c s="7" r="P413"/>
      <c s="7" r="Q413"/>
      <c s="7" r="R413"/>
      <c s="7" r="S413"/>
      <c s="7" r="T413"/>
      <c s="7" r="U413"/>
      <c s="7" r="V413"/>
      <c s="7" r="W413"/>
      <c s="7" r="X413"/>
    </row>
    <row r="414">
      <c s="7" r="A414">
        <v>411.0</v>
      </c>
      <c t="s" s="7" r="B414">
        <v>2241</v>
      </c>
      <c t="s" s="8" r="C414">
        <v>2242</v>
      </c>
      <c t="s" s="9" r="D414">
        <v>2243</v>
      </c>
      <c t="str" s="7" r="E414">
        <f>2014-YEAR(D414)</f>
        <v>50</v>
      </c>
      <c t="s" s="7" r="F414">
        <v>2244</v>
      </c>
      <c t="s" s="7" r="G414">
        <v>2245</v>
      </c>
      <c s="7" r="H414">
        <v>3.0</v>
      </c>
      <c s="11" r="I414"/>
      <c s="7" r="J414"/>
      <c s="7" r="K414"/>
      <c s="7" r="L414"/>
      <c s="7" r="M414"/>
      <c s="7" r="N414"/>
      <c s="7" r="O414"/>
      <c s="7" r="P414"/>
      <c s="7" r="Q414"/>
      <c s="7" r="R414"/>
      <c s="7" r="S414"/>
      <c s="7" r="T414"/>
      <c s="7" r="U414"/>
      <c s="7" r="V414"/>
      <c s="7" r="W414"/>
      <c s="7" r="X414"/>
    </row>
    <row r="415">
      <c s="7" r="A415">
        <v>412.0</v>
      </c>
      <c t="s" s="7" r="B415">
        <v>2246</v>
      </c>
      <c t="s" s="8" r="C415">
        <v>2247</v>
      </c>
      <c t="s" s="9" r="D415">
        <v>2248</v>
      </c>
      <c t="str" s="7" r="E415">
        <f>2014-YEAR(D415)</f>
        <v>69</v>
      </c>
      <c t="s" s="7" r="F415">
        <v>2249</v>
      </c>
      <c t="s" s="7" r="G415">
        <v>2250</v>
      </c>
      <c s="7" r="H415">
        <v>3.0</v>
      </c>
      <c s="11" r="I415"/>
      <c s="7" r="J415"/>
      <c s="7" r="K415"/>
      <c s="7" r="L415"/>
      <c s="7" r="M415"/>
      <c s="7" r="N415"/>
      <c s="7" r="O415"/>
      <c s="7" r="P415"/>
      <c s="7" r="Q415"/>
      <c s="7" r="R415"/>
      <c s="7" r="S415"/>
      <c s="7" r="T415"/>
      <c s="7" r="U415"/>
      <c s="7" r="V415"/>
      <c s="7" r="W415"/>
      <c s="7" r="X415"/>
    </row>
    <row r="416">
      <c s="7" r="A416">
        <v>413.0</v>
      </c>
      <c t="s" s="7" r="B416">
        <v>2251</v>
      </c>
      <c t="s" s="8" r="C416">
        <v>2252</v>
      </c>
      <c t="s" s="9" r="D416">
        <v>2253</v>
      </c>
      <c t="str" s="7" r="E416">
        <f>2014-YEAR(D416)</f>
        <v>48</v>
      </c>
      <c t="s" s="7" r="F416">
        <v>2254</v>
      </c>
      <c t="s" s="7" r="G416">
        <v>2255</v>
      </c>
      <c s="7" r="H416">
        <v>3.0</v>
      </c>
      <c s="11" r="I416"/>
      <c s="7" r="J416"/>
      <c s="7" r="K416"/>
      <c s="7" r="L416"/>
      <c s="7" r="M416"/>
      <c s="7" r="N416"/>
      <c s="7" r="O416"/>
      <c s="7" r="P416"/>
      <c s="7" r="Q416"/>
      <c s="7" r="R416"/>
      <c s="7" r="S416"/>
      <c s="7" r="T416"/>
      <c s="7" r="U416"/>
      <c s="7" r="V416"/>
      <c s="7" r="W416"/>
      <c s="7" r="X416"/>
    </row>
    <row r="417">
      <c s="7" r="A417">
        <v>414.0</v>
      </c>
      <c t="s" s="7" r="B417">
        <v>2256</v>
      </c>
      <c t="s" s="8" r="C417">
        <v>2257</v>
      </c>
      <c t="s" s="9" r="D417">
        <v>2258</v>
      </c>
      <c t="str" s="7" r="E417">
        <f>2014-YEAR(D417)</f>
        <v>64</v>
      </c>
      <c t="s" s="7" r="F417">
        <v>2259</v>
      </c>
      <c t="s" s="7" r="G417">
        <v>2260</v>
      </c>
      <c s="7" r="H417">
        <v>7.0</v>
      </c>
      <c s="11" r="I417"/>
      <c s="7" r="J417"/>
      <c s="7" r="K417"/>
      <c s="7" r="L417"/>
      <c s="7" r="M417"/>
      <c s="7" r="N417"/>
      <c s="7" r="O417"/>
      <c s="7" r="P417"/>
      <c s="7" r="Q417"/>
      <c s="7" r="R417"/>
      <c s="7" r="S417"/>
      <c s="7" r="T417"/>
      <c s="7" r="U417"/>
      <c s="7" r="V417"/>
      <c s="7" r="W417"/>
      <c s="7" r="X417"/>
    </row>
    <row r="418">
      <c s="7" r="A418">
        <v>415.0</v>
      </c>
      <c t="s" s="7" r="B418">
        <v>2261</v>
      </c>
      <c t="s" s="8" r="C418">
        <v>2262</v>
      </c>
      <c t="s" s="9" r="D418">
        <v>2263</v>
      </c>
      <c t="str" s="7" r="E418">
        <f>2014-YEAR(D418)</f>
        <v>63</v>
      </c>
      <c t="s" s="7" r="F418">
        <v>2264</v>
      </c>
      <c t="s" s="7" r="G418">
        <v>2265</v>
      </c>
      <c s="7" r="H418">
        <v>7.0</v>
      </c>
      <c s="11" r="I418"/>
      <c s="7" r="J418"/>
      <c s="7" r="K418"/>
      <c s="7" r="L418"/>
      <c s="7" r="M418"/>
      <c s="7" r="N418"/>
      <c s="7" r="O418"/>
      <c s="7" r="P418"/>
      <c s="7" r="Q418"/>
      <c s="7" r="R418"/>
      <c s="7" r="S418"/>
      <c s="7" r="T418"/>
      <c s="7" r="U418"/>
      <c s="7" r="V418"/>
      <c s="7" r="W418"/>
      <c s="7" r="X418"/>
    </row>
    <row r="419">
      <c s="7" r="A419">
        <v>416.0</v>
      </c>
      <c t="s" s="7" r="B419">
        <v>2266</v>
      </c>
      <c t="s" s="8" r="C419">
        <v>2267</v>
      </c>
      <c t="s" s="9" r="D419">
        <v>2268</v>
      </c>
      <c t="str" s="7" r="E419">
        <f>2014-YEAR(D419)</f>
        <v>52</v>
      </c>
      <c t="s" s="7" r="F419">
        <v>2269</v>
      </c>
      <c t="s" s="7" r="G419">
        <v>2270</v>
      </c>
      <c s="7" r="H419">
        <v>3.0</v>
      </c>
      <c s="11" r="I419"/>
      <c s="7" r="J419"/>
      <c s="7" r="K419"/>
      <c s="7" r="L419"/>
      <c s="7" r="M419"/>
      <c s="7" r="N419"/>
      <c s="7" r="O419"/>
      <c s="7" r="P419"/>
      <c s="7" r="Q419"/>
      <c s="7" r="R419"/>
      <c s="7" r="S419"/>
      <c s="7" r="T419"/>
      <c s="7" r="U419"/>
      <c s="7" r="V419"/>
      <c s="7" r="W419"/>
      <c s="7" r="X419"/>
    </row>
    <row r="420">
      <c s="7" r="A420">
        <v>417.0</v>
      </c>
      <c t="s" s="7" r="B420">
        <v>2271</v>
      </c>
      <c t="s" s="8" r="C420">
        <v>2272</v>
      </c>
      <c t="s" s="9" r="D420">
        <v>2273</v>
      </c>
      <c t="str" s="7" r="E420">
        <f>2014-YEAR(D420)</f>
        <v>58</v>
      </c>
      <c t="s" s="7" r="F420">
        <v>2274</v>
      </c>
      <c t="s" s="7" r="G420">
        <v>2275</v>
      </c>
      <c s="7" r="H420">
        <v>3.0</v>
      </c>
      <c s="11" r="I420"/>
      <c s="7" r="J420"/>
      <c s="7" r="K420"/>
      <c s="7" r="L420"/>
      <c s="7" r="M420"/>
      <c s="7" r="N420"/>
      <c s="7" r="O420"/>
      <c s="7" r="P420"/>
      <c s="7" r="Q420"/>
      <c s="7" r="R420"/>
      <c s="7" r="S420"/>
      <c s="7" r="T420"/>
      <c s="7" r="U420"/>
      <c s="7" r="V420"/>
      <c s="7" r="W420"/>
      <c s="7" r="X420"/>
    </row>
    <row r="421">
      <c s="7" r="A421">
        <v>418.0</v>
      </c>
      <c t="s" s="7" r="B421">
        <v>2276</v>
      </c>
      <c t="s" s="8" r="C421">
        <v>2277</v>
      </c>
      <c s="9" r="D421">
        <v>27610.0</v>
      </c>
      <c t="str" s="7" r="E421">
        <f>2014-YEAR(D421)</f>
        <v>39</v>
      </c>
      <c t="s" s="7" r="F421">
        <v>2278</v>
      </c>
      <c t="s" s="7" r="G421">
        <v>2279</v>
      </c>
      <c s="7" r="H421">
        <v>3.0</v>
      </c>
      <c s="11" r="I421"/>
      <c s="7" r="J421"/>
      <c s="7" r="K421"/>
      <c s="7" r="L421"/>
      <c s="7" r="M421"/>
      <c s="7" r="N421"/>
      <c s="7" r="O421"/>
      <c s="7" r="P421"/>
      <c s="7" r="Q421"/>
      <c s="7" r="R421"/>
      <c s="7" r="S421"/>
      <c s="7" r="T421"/>
      <c s="7" r="U421"/>
      <c s="7" r="V421"/>
      <c s="7" r="W421"/>
      <c s="7" r="X421"/>
    </row>
    <row r="422">
      <c s="7" r="A422">
        <v>419.0</v>
      </c>
      <c t="s" s="7" r="B422">
        <v>2280</v>
      </c>
      <c t="s" s="8" r="C422">
        <v>2281</v>
      </c>
      <c t="s" s="9" r="D422">
        <v>2282</v>
      </c>
      <c t="str" s="7" r="E422">
        <f>2014-YEAR(D422)</f>
        <v>56</v>
      </c>
      <c t="s" s="7" r="F422">
        <v>2283</v>
      </c>
      <c t="s" s="7" r="G422">
        <v>2284</v>
      </c>
      <c s="7" r="H422">
        <v>3.0</v>
      </c>
      <c s="11" r="I422"/>
      <c s="7" r="J422"/>
      <c s="7" r="K422"/>
      <c s="7" r="L422"/>
      <c s="7" r="M422"/>
      <c s="7" r="N422"/>
      <c s="7" r="O422"/>
      <c s="7" r="P422"/>
      <c s="7" r="Q422"/>
      <c s="7" r="R422"/>
      <c s="7" r="S422"/>
      <c s="7" r="T422"/>
      <c s="7" r="U422"/>
      <c s="7" r="V422"/>
      <c s="7" r="W422"/>
      <c s="7" r="X422"/>
    </row>
    <row r="423">
      <c s="7" r="A423">
        <v>420.0</v>
      </c>
      <c t="s" s="7" r="B423">
        <v>2285</v>
      </c>
      <c t="s" s="8" r="C423">
        <v>2286</v>
      </c>
      <c t="s" s="9" r="D423">
        <v>2287</v>
      </c>
      <c t="str" s="7" r="E423">
        <f>2014-YEAR(D423)</f>
        <v>53</v>
      </c>
      <c t="s" s="7" r="F423">
        <v>2288</v>
      </c>
      <c t="s" s="7" r="G423">
        <v>2289</v>
      </c>
      <c s="7" r="H423">
        <v>3.0</v>
      </c>
      <c s="11" r="I423"/>
      <c s="7" r="J423"/>
      <c s="7" r="K423"/>
      <c s="7" r="L423"/>
      <c s="7" r="M423"/>
      <c s="7" r="N423"/>
      <c s="7" r="O423"/>
      <c s="7" r="P423"/>
      <c s="7" r="Q423"/>
      <c s="7" r="R423"/>
      <c s="7" r="S423"/>
      <c s="7" r="T423"/>
      <c s="7" r="U423"/>
      <c s="7" r="V423"/>
      <c s="7" r="W423"/>
      <c s="7" r="X423"/>
    </row>
    <row r="424">
      <c s="7" r="A424">
        <v>421.0</v>
      </c>
      <c t="s" s="7" r="B424">
        <v>2290</v>
      </c>
      <c t="s" s="8" r="C424">
        <v>2291</v>
      </c>
      <c t="s" s="9" r="D424">
        <v>2292</v>
      </c>
      <c t="str" s="7" r="E424">
        <f>2014-YEAR(D424)</f>
        <v>57</v>
      </c>
      <c t="s" s="7" r="F424">
        <v>2293</v>
      </c>
      <c t="s" s="7" r="G424">
        <v>2294</v>
      </c>
      <c s="7" r="H424">
        <v>3.0</v>
      </c>
      <c s="11" r="I424"/>
      <c s="7" r="J424"/>
      <c s="7" r="K424"/>
      <c s="7" r="L424"/>
      <c s="7" r="M424"/>
      <c s="7" r="N424"/>
      <c s="7" r="O424"/>
      <c s="7" r="P424"/>
      <c s="7" r="Q424"/>
      <c s="7" r="R424"/>
      <c s="7" r="S424"/>
      <c s="7" r="T424"/>
      <c s="7" r="U424"/>
      <c s="7" r="V424"/>
      <c s="7" r="W424"/>
      <c s="7" r="X424"/>
    </row>
    <row r="425">
      <c s="7" r="A425">
        <v>422.0</v>
      </c>
      <c t="s" s="7" r="B425">
        <v>2295</v>
      </c>
      <c t="s" s="8" r="C425">
        <v>2296</v>
      </c>
      <c t="s" s="9" r="D425">
        <v>2297</v>
      </c>
      <c t="str" s="7" r="E425">
        <f>2014-YEAR(D425)</f>
        <v>69</v>
      </c>
      <c t="s" s="7" r="F425">
        <v>2298</v>
      </c>
      <c t="s" s="7" r="G425">
        <v>2299</v>
      </c>
      <c s="7" r="H425">
        <v>2.0</v>
      </c>
      <c s="11" r="I425"/>
      <c s="7" r="J425"/>
      <c s="7" r="K425"/>
      <c s="7" r="L425"/>
      <c s="7" r="M425"/>
      <c s="7" r="N425"/>
      <c s="7" r="O425"/>
      <c s="7" r="P425"/>
      <c s="7" r="Q425"/>
      <c s="7" r="R425"/>
      <c s="7" r="S425"/>
      <c s="7" r="T425"/>
      <c s="7" r="U425"/>
      <c s="7" r="V425"/>
      <c s="7" r="W425"/>
      <c s="7" r="X425"/>
    </row>
    <row r="426">
      <c s="7" r="A426">
        <v>423.0</v>
      </c>
      <c t="s" s="7" r="B426">
        <v>2300</v>
      </c>
      <c t="s" s="8" r="C426">
        <v>2301</v>
      </c>
      <c t="s" s="9" r="D426">
        <v>2302</v>
      </c>
      <c t="str" s="7" r="E426">
        <f>2014-YEAR(D426)</f>
        <v>69</v>
      </c>
      <c t="s" s="7" r="F426">
        <v>2303</v>
      </c>
      <c t="s" s="7" r="G426">
        <v>2304</v>
      </c>
      <c s="7" r="H426">
        <v>3.0</v>
      </c>
      <c s="11" r="I426"/>
      <c s="7" r="J426"/>
      <c s="7" r="K426"/>
      <c s="7" r="L426"/>
      <c s="7" r="M426"/>
      <c s="7" r="N426"/>
      <c s="7" r="O426"/>
      <c s="7" r="P426"/>
      <c s="7" r="Q426"/>
      <c s="7" r="R426"/>
      <c s="7" r="S426"/>
      <c s="7" r="T426"/>
      <c s="7" r="U426"/>
      <c s="7" r="V426"/>
      <c s="7" r="W426"/>
      <c s="7" r="X426"/>
    </row>
    <row r="427">
      <c s="7" r="A427">
        <v>424.0</v>
      </c>
      <c t="s" s="7" r="B427">
        <v>2305</v>
      </c>
      <c t="s" s="8" r="C427">
        <v>2306</v>
      </c>
      <c t="s" s="9" r="D427">
        <v>2307</v>
      </c>
      <c t="str" s="7" r="E427">
        <f>2014-YEAR(D427)</f>
        <v>67</v>
      </c>
      <c t="s" s="7" r="F427">
        <v>2308</v>
      </c>
      <c t="s" s="7" r="G427">
        <v>2309</v>
      </c>
      <c s="7" r="H427">
        <v>3.0</v>
      </c>
      <c s="11" r="I427"/>
      <c s="7" r="J427"/>
      <c s="7" r="K427"/>
      <c s="7" r="L427"/>
      <c s="7" r="M427"/>
      <c s="7" r="N427"/>
      <c s="7" r="O427"/>
      <c s="7" r="P427"/>
      <c s="7" r="Q427"/>
      <c s="7" r="R427"/>
      <c s="7" r="S427"/>
      <c s="7" r="T427"/>
      <c s="7" r="U427"/>
      <c s="7" r="V427"/>
      <c s="7" r="W427"/>
      <c s="7" r="X427"/>
    </row>
    <row r="428">
      <c s="7" r="A428">
        <v>425.0</v>
      </c>
      <c t="s" s="7" r="B428">
        <v>2310</v>
      </c>
      <c t="s" s="8" r="C428">
        <v>2311</v>
      </c>
      <c t="s" s="9" r="D428">
        <v>2312</v>
      </c>
      <c t="str" s="7" r="E428">
        <f>2014-YEAR(D428)</f>
        <v>63</v>
      </c>
      <c t="s" s="7" r="F428">
        <v>2313</v>
      </c>
      <c t="s" s="7" r="G428">
        <v>2314</v>
      </c>
      <c s="7" r="H428">
        <v>3.0</v>
      </c>
      <c s="11" r="I428"/>
      <c s="7" r="J428"/>
      <c s="7" r="K428"/>
      <c s="7" r="L428"/>
      <c s="7" r="M428"/>
      <c s="7" r="N428"/>
      <c s="7" r="O428"/>
      <c s="7" r="P428"/>
      <c s="7" r="Q428"/>
      <c s="7" r="R428"/>
      <c s="7" r="S428"/>
      <c s="7" r="T428"/>
      <c s="7" r="U428"/>
      <c s="7" r="V428"/>
      <c s="7" r="W428"/>
      <c s="7" r="X428"/>
    </row>
    <row r="429">
      <c s="7" r="A429">
        <v>426.0</v>
      </c>
      <c t="s" s="7" r="B429">
        <v>2315</v>
      </c>
      <c t="s" s="8" r="C429">
        <v>2316</v>
      </c>
      <c t="s" s="9" r="D429">
        <v>2317</v>
      </c>
      <c t="str" s="7" r="E429">
        <f>2014-YEAR(D429)</f>
        <v>57</v>
      </c>
      <c t="s" s="7" r="F429">
        <v>2318</v>
      </c>
      <c t="s" s="7" r="G429">
        <v>2319</v>
      </c>
      <c s="7" r="H429">
        <v>3.0</v>
      </c>
      <c s="11" r="I429"/>
      <c s="7" r="J429"/>
      <c s="7" r="K429"/>
      <c s="7" r="L429"/>
      <c s="7" r="M429"/>
      <c s="7" r="N429"/>
      <c s="7" r="O429"/>
      <c s="7" r="P429"/>
      <c s="7" r="Q429"/>
      <c s="7" r="R429"/>
      <c s="7" r="S429"/>
      <c s="7" r="T429"/>
      <c s="7" r="U429"/>
      <c s="7" r="V429"/>
      <c s="7" r="W429"/>
      <c s="7" r="X429"/>
    </row>
    <row r="430">
      <c s="7" r="A430">
        <v>427.0</v>
      </c>
      <c t="s" s="7" r="B430">
        <v>2320</v>
      </c>
      <c t="s" s="8" r="C430">
        <v>2321</v>
      </c>
      <c t="s" s="9" r="D430">
        <v>2322</v>
      </c>
      <c t="str" s="7" r="E430">
        <f>2014-YEAR(D430)</f>
        <v>51</v>
      </c>
      <c t="s" s="7" r="F430">
        <v>2323</v>
      </c>
      <c t="s" s="7" r="G430">
        <v>2324</v>
      </c>
      <c s="7" r="H430">
        <v>3.0</v>
      </c>
      <c s="11" r="I430"/>
      <c s="7" r="J430"/>
      <c s="7" r="K430"/>
      <c s="7" r="L430"/>
      <c s="7" r="M430"/>
      <c s="7" r="N430"/>
      <c s="7" r="O430"/>
      <c s="7" r="P430"/>
      <c s="7" r="Q430"/>
      <c s="7" r="R430"/>
      <c s="7" r="S430"/>
      <c s="7" r="T430"/>
      <c s="7" r="U430"/>
      <c s="7" r="V430"/>
      <c s="7" r="W430"/>
      <c s="7" r="X430"/>
    </row>
    <row r="431">
      <c s="7" r="A431">
        <v>428.0</v>
      </c>
      <c t="s" s="7" r="B431">
        <v>2325</v>
      </c>
      <c t="s" s="8" r="C431">
        <v>2326</v>
      </c>
      <c t="s" s="9" r="D431">
        <v>2327</v>
      </c>
      <c t="str" s="7" r="E431">
        <f>2014-YEAR(D431)</f>
        <v>45</v>
      </c>
      <c t="s" s="7" r="F431">
        <v>2328</v>
      </c>
      <c t="s" s="7" r="G431">
        <v>2329</v>
      </c>
      <c s="7" r="H431">
        <v>3.0</v>
      </c>
      <c s="11" r="I431"/>
      <c s="7" r="J431"/>
      <c s="7" r="K431"/>
      <c s="7" r="L431"/>
      <c s="7" r="M431"/>
      <c s="7" r="N431"/>
      <c s="7" r="O431"/>
      <c s="7" r="P431"/>
      <c s="7" r="Q431"/>
      <c s="7" r="R431"/>
      <c s="7" r="S431"/>
      <c s="7" r="T431"/>
      <c s="7" r="U431"/>
      <c s="7" r="V431"/>
      <c s="7" r="W431"/>
      <c s="7" r="X431"/>
    </row>
    <row r="432">
      <c s="7" r="A432">
        <v>429.0</v>
      </c>
      <c t="s" s="7" r="B432">
        <v>2330</v>
      </c>
      <c t="s" s="8" r="C432">
        <v>2331</v>
      </c>
      <c t="s" s="9" r="D432">
        <v>2332</v>
      </c>
      <c t="str" s="7" r="E432">
        <f>2014-YEAR(D432)</f>
        <v>49</v>
      </c>
      <c t="s" s="7" r="F432">
        <v>2333</v>
      </c>
      <c t="s" s="7" r="G432">
        <v>2334</v>
      </c>
      <c s="7" r="H432">
        <v>3.0</v>
      </c>
      <c s="11" r="I432"/>
      <c s="7" r="J432"/>
      <c s="7" r="K432"/>
      <c s="7" r="L432"/>
      <c s="7" r="M432"/>
      <c s="7" r="N432"/>
      <c s="7" r="O432"/>
      <c s="7" r="P432"/>
      <c s="7" r="Q432"/>
      <c s="7" r="R432"/>
      <c s="7" r="S432"/>
      <c s="7" r="T432"/>
      <c s="7" r="U432"/>
      <c s="7" r="V432"/>
      <c s="7" r="W432"/>
      <c s="7" r="X432"/>
    </row>
    <row r="433">
      <c s="7" r="A433">
        <v>430.0</v>
      </c>
      <c t="s" s="7" r="B433">
        <v>2335</v>
      </c>
      <c t="s" s="8" r="C433">
        <v>2336</v>
      </c>
      <c t="s" s="9" r="D433">
        <v>2337</v>
      </c>
      <c t="str" s="7" r="E433">
        <f>2014-YEAR(D433)</f>
        <v>59</v>
      </c>
      <c t="s" s="7" r="F433">
        <v>2338</v>
      </c>
      <c t="s" s="7" r="G433">
        <v>2339</v>
      </c>
      <c s="7" r="H433">
        <v>3.0</v>
      </c>
      <c s="11" r="I433"/>
      <c s="7" r="J433"/>
      <c s="7" r="K433"/>
      <c s="7" r="L433"/>
      <c s="7" r="M433"/>
      <c s="7" r="N433"/>
      <c s="7" r="O433"/>
      <c s="7" r="P433"/>
      <c s="7" r="Q433"/>
      <c s="7" r="R433"/>
      <c s="7" r="S433"/>
      <c s="7" r="T433"/>
      <c s="7" r="U433"/>
      <c s="7" r="V433"/>
      <c s="7" r="W433"/>
      <c s="7" r="X433"/>
    </row>
    <row r="434">
      <c s="7" r="A434">
        <v>431.0</v>
      </c>
      <c t="s" s="7" r="B434">
        <v>2340</v>
      </c>
      <c t="s" s="8" r="C434">
        <v>2341</v>
      </c>
      <c t="s" s="9" r="D434">
        <v>2342</v>
      </c>
      <c t="str" s="7" r="E434">
        <f>2014-YEAR(D434)</f>
        <v>64</v>
      </c>
      <c t="s" s="7" r="F434">
        <v>2343</v>
      </c>
      <c t="s" s="7" r="G434">
        <v>2344</v>
      </c>
      <c s="7" r="H434">
        <v>3.0</v>
      </c>
      <c s="11" r="I434"/>
      <c s="7" r="J434"/>
      <c s="7" r="K434"/>
      <c s="7" r="L434"/>
      <c s="7" r="M434"/>
      <c s="7" r="N434"/>
      <c s="7" r="O434"/>
      <c s="7" r="P434"/>
      <c s="7" r="Q434"/>
      <c s="7" r="R434"/>
      <c s="7" r="S434"/>
      <c s="7" r="T434"/>
      <c s="7" r="U434"/>
      <c s="7" r="V434"/>
      <c s="7" r="W434"/>
      <c s="7" r="X434"/>
    </row>
    <row r="435">
      <c s="7" r="A435">
        <v>432.0</v>
      </c>
      <c t="s" s="7" r="B435">
        <v>2345</v>
      </c>
      <c t="s" s="8" r="C435">
        <v>2346</v>
      </c>
      <c t="s" s="9" r="D435">
        <v>2347</v>
      </c>
      <c t="str" s="7" r="E435">
        <f>2014-YEAR(D435)</f>
        <v>61</v>
      </c>
      <c t="s" s="7" r="F435">
        <v>2348</v>
      </c>
      <c t="s" s="7" r="G435">
        <v>2349</v>
      </c>
      <c s="7" r="H435">
        <v>3.0</v>
      </c>
      <c s="11" r="I435"/>
      <c s="7" r="J435"/>
      <c s="7" r="K435"/>
      <c s="7" r="L435"/>
      <c s="7" r="M435"/>
      <c s="7" r="N435"/>
      <c s="7" r="O435"/>
      <c s="7" r="P435"/>
      <c s="7" r="Q435"/>
      <c s="7" r="R435"/>
      <c s="7" r="S435"/>
      <c s="7" r="T435"/>
      <c s="7" r="U435"/>
      <c s="7" r="V435"/>
      <c s="7" r="W435"/>
      <c s="7" r="X435"/>
    </row>
    <row r="436">
      <c s="7" r="A436">
        <v>433.0</v>
      </c>
      <c t="s" s="7" r="B436">
        <v>2350</v>
      </c>
      <c t="s" s="8" r="C436">
        <v>2351</v>
      </c>
      <c t="s" s="9" r="D436">
        <v>2352</v>
      </c>
      <c t="str" s="7" r="E436">
        <f>2014-YEAR(D436)</f>
        <v>70</v>
      </c>
      <c t="s" s="7" r="F436">
        <v>2353</v>
      </c>
      <c t="s" s="7" r="G436">
        <v>2354</v>
      </c>
      <c s="7" r="H436">
        <v>3.0</v>
      </c>
      <c s="11" r="I436"/>
      <c s="7" r="J436"/>
      <c s="7" r="K436"/>
      <c s="7" r="L436"/>
      <c s="7" r="M436"/>
      <c s="7" r="N436"/>
      <c s="7" r="O436"/>
      <c s="7" r="P436"/>
      <c s="7" r="Q436"/>
      <c s="7" r="R436"/>
      <c s="7" r="S436"/>
      <c s="7" r="T436"/>
      <c s="7" r="U436"/>
      <c s="7" r="V436"/>
      <c s="7" r="W436"/>
      <c s="7" r="X436"/>
    </row>
    <row r="437">
      <c s="7" r="A437">
        <v>434.0</v>
      </c>
      <c t="s" s="7" r="B437">
        <v>2355</v>
      </c>
      <c t="s" s="8" r="C437">
        <v>2356</v>
      </c>
      <c t="s" s="9" r="D437">
        <v>2357</v>
      </c>
      <c t="str" s="7" r="E437">
        <f>2014-YEAR(D437)</f>
        <v>62</v>
      </c>
      <c t="s" s="7" r="F437">
        <v>2358</v>
      </c>
      <c t="s" s="7" r="G437">
        <v>2359</v>
      </c>
      <c s="7" r="H437">
        <v>3.0</v>
      </c>
      <c s="11" r="I437"/>
      <c s="7" r="J437"/>
      <c s="7" r="K437"/>
      <c s="7" r="L437"/>
      <c s="7" r="M437"/>
      <c s="7" r="N437"/>
      <c s="7" r="O437"/>
      <c s="7" r="P437"/>
      <c s="7" r="Q437"/>
      <c s="7" r="R437"/>
      <c s="7" r="S437"/>
      <c s="7" r="T437"/>
      <c s="7" r="U437"/>
      <c s="7" r="V437"/>
      <c s="7" r="W437"/>
      <c s="7" r="X437"/>
    </row>
    <row r="438">
      <c s="7" r="A438">
        <v>435.0</v>
      </c>
      <c t="s" s="7" r="B438">
        <v>2360</v>
      </c>
      <c t="s" s="8" r="C438">
        <v>2361</v>
      </c>
      <c t="s" s="9" r="D438">
        <v>2362</v>
      </c>
      <c t="str" s="7" r="E438">
        <f>2014-YEAR(D438)</f>
        <v>50</v>
      </c>
      <c t="s" s="7" r="F438">
        <v>2363</v>
      </c>
      <c t="s" s="7" r="G438">
        <v>2364</v>
      </c>
      <c s="7" r="H438">
        <v>4.0</v>
      </c>
      <c s="11" r="I438"/>
      <c s="7" r="J438"/>
      <c s="7" r="K438"/>
      <c s="7" r="L438"/>
      <c s="7" r="M438"/>
      <c s="7" r="N438"/>
      <c s="7" r="O438"/>
      <c s="7" r="P438"/>
      <c s="7" r="Q438"/>
      <c s="7" r="R438"/>
      <c s="7" r="S438"/>
      <c s="7" r="T438"/>
      <c s="7" r="U438"/>
      <c s="7" r="V438"/>
      <c s="7" r="W438"/>
      <c s="7" r="X438"/>
    </row>
    <row r="439">
      <c s="7" r="A439">
        <v>436.0</v>
      </c>
      <c t="s" s="7" r="B439">
        <v>2365</v>
      </c>
      <c t="s" s="8" r="C439">
        <v>2366</v>
      </c>
      <c t="s" s="9" r="D439">
        <v>2367</v>
      </c>
      <c t="str" s="7" r="E439">
        <f>2014-YEAR(D439)</f>
        <v>65</v>
      </c>
      <c t="s" s="7" r="F439">
        <v>2368</v>
      </c>
      <c t="s" s="7" r="G439">
        <v>2369</v>
      </c>
      <c s="7" r="H439">
        <v>3.0</v>
      </c>
      <c s="11" r="I439"/>
      <c s="7" r="J439"/>
      <c s="7" r="K439"/>
      <c s="7" r="L439"/>
      <c s="7" r="M439"/>
      <c s="7" r="N439"/>
      <c s="7" r="O439"/>
      <c s="7" r="P439"/>
      <c s="7" r="Q439"/>
      <c s="7" r="R439"/>
      <c s="7" r="S439"/>
      <c s="7" r="T439"/>
      <c s="7" r="U439"/>
      <c s="7" r="V439"/>
      <c s="7" r="W439"/>
      <c s="7" r="X439"/>
    </row>
    <row r="440">
      <c s="7" r="A440">
        <v>437.0</v>
      </c>
      <c t="s" s="7" r="B440">
        <v>2370</v>
      </c>
      <c t="s" s="8" r="C440">
        <v>2371</v>
      </c>
      <c t="s" s="9" r="D440">
        <v>2372</v>
      </c>
      <c t="str" s="7" r="E440">
        <f>2014-YEAR(D440)</f>
        <v>56</v>
      </c>
      <c t="s" s="7" r="F440">
        <v>2373</v>
      </c>
      <c t="s" s="7" r="G440">
        <v>2374</v>
      </c>
      <c s="7" r="H440">
        <v>3.0</v>
      </c>
      <c s="11" r="I440"/>
      <c s="7" r="J440"/>
      <c s="7" r="K440"/>
      <c s="7" r="L440"/>
      <c s="7" r="M440"/>
      <c s="7" r="N440"/>
      <c s="7" r="O440"/>
      <c s="7" r="P440"/>
      <c s="7" r="Q440"/>
      <c s="7" r="R440"/>
      <c s="7" r="S440"/>
      <c s="7" r="T440"/>
      <c s="7" r="U440"/>
      <c s="7" r="V440"/>
      <c s="7" r="W440"/>
      <c s="7" r="X440"/>
    </row>
    <row r="441">
      <c s="7" r="A441">
        <v>438.0</v>
      </c>
      <c t="s" s="7" r="B441">
        <v>2375</v>
      </c>
      <c t="s" s="8" r="C441">
        <v>2376</v>
      </c>
      <c t="s" s="9" r="D441">
        <v>2377</v>
      </c>
      <c t="str" s="7" r="E441">
        <f>2014-YEAR(D441)</f>
        <v>59</v>
      </c>
      <c t="s" s="7" r="F441">
        <v>2378</v>
      </c>
      <c t="s" s="7" r="G441">
        <v>2379</v>
      </c>
      <c s="7" r="H441">
        <v>3.0</v>
      </c>
      <c s="11" r="I441"/>
      <c s="7" r="J441"/>
      <c s="7" r="K441"/>
      <c s="7" r="L441"/>
      <c s="7" r="M441"/>
      <c s="7" r="N441"/>
      <c s="7" r="O441"/>
      <c s="7" r="P441"/>
      <c s="7" r="Q441"/>
      <c s="7" r="R441"/>
      <c s="7" r="S441"/>
      <c s="7" r="T441"/>
      <c s="7" r="U441"/>
      <c s="7" r="V441"/>
      <c s="7" r="W441"/>
      <c s="7" r="X441"/>
    </row>
    <row r="442">
      <c s="7" r="A442">
        <v>439.0</v>
      </c>
      <c t="s" s="7" r="B442">
        <v>2380</v>
      </c>
      <c t="s" s="8" r="C442">
        <v>2381</v>
      </c>
      <c t="s" s="9" r="D442">
        <v>2382</v>
      </c>
      <c t="str" s="7" r="E442">
        <f>2014-YEAR(D442)</f>
        <v>54</v>
      </c>
      <c t="s" s="7" r="F442">
        <v>2383</v>
      </c>
      <c t="s" s="7" r="G442">
        <v>2384</v>
      </c>
      <c s="7" r="H442">
        <v>3.0</v>
      </c>
      <c s="11" r="I442"/>
      <c s="7" r="J442"/>
      <c s="7" r="K442"/>
      <c s="7" r="L442"/>
      <c s="7" r="M442"/>
      <c s="7" r="N442"/>
      <c s="7" r="O442"/>
      <c s="7" r="P442"/>
      <c s="7" r="Q442"/>
      <c s="7" r="R442"/>
      <c s="7" r="S442"/>
      <c s="7" r="T442"/>
      <c s="7" r="U442"/>
      <c s="7" r="V442"/>
      <c s="7" r="W442"/>
      <c s="7" r="X442"/>
    </row>
    <row r="443">
      <c s="7" r="A443">
        <v>440.0</v>
      </c>
      <c t="s" s="7" r="B443">
        <v>2385</v>
      </c>
      <c t="s" s="8" r="C443">
        <v>2386</v>
      </c>
      <c t="s" s="9" r="D443">
        <v>2387</v>
      </c>
      <c t="str" s="7" r="E443">
        <f>2014-YEAR(D443)</f>
        <v>62</v>
      </c>
      <c t="s" s="7" r="F443">
        <v>2388</v>
      </c>
      <c t="s" s="7" r="G443">
        <v>2389</v>
      </c>
      <c s="7" r="H443">
        <v>8.0</v>
      </c>
      <c s="11" r="I443"/>
      <c s="7" r="J443"/>
      <c s="7" r="K443"/>
      <c s="7" r="L443"/>
      <c s="7" r="M443"/>
      <c s="7" r="N443"/>
      <c s="7" r="O443"/>
      <c s="7" r="P443"/>
      <c s="7" r="Q443"/>
      <c s="7" r="R443"/>
      <c s="7" r="S443"/>
      <c s="7" r="T443"/>
      <c s="7" r="U443"/>
      <c s="7" r="V443"/>
      <c s="7" r="W443"/>
      <c s="7" r="X443"/>
    </row>
    <row r="444">
      <c s="7" r="A444">
        <v>441.0</v>
      </c>
      <c t="s" s="7" r="B444">
        <v>2390</v>
      </c>
      <c t="s" s="8" r="C444">
        <v>2391</v>
      </c>
      <c t="s" s="9" r="D444">
        <v>2392</v>
      </c>
      <c t="str" s="7" r="E444">
        <f>2014-YEAR(D444)</f>
        <v>47</v>
      </c>
      <c t="s" s="7" r="F444">
        <v>2393</v>
      </c>
      <c t="s" s="7" r="G444">
        <v>2394</v>
      </c>
      <c s="7" r="H444">
        <v>3.0</v>
      </c>
      <c s="11" r="I444"/>
      <c s="7" r="J444"/>
      <c s="7" r="K444"/>
      <c s="7" r="L444"/>
      <c s="7" r="M444"/>
      <c s="7" r="N444"/>
      <c s="7" r="O444"/>
      <c s="7" r="P444"/>
      <c s="7" r="Q444"/>
      <c s="7" r="R444"/>
      <c s="7" r="S444"/>
      <c s="7" r="T444"/>
      <c s="7" r="U444"/>
      <c s="7" r="V444"/>
      <c s="7" r="W444"/>
      <c s="7" r="X444"/>
    </row>
    <row r="445">
      <c s="7" r="A445">
        <v>442.0</v>
      </c>
      <c t="s" s="7" r="B445">
        <v>2395</v>
      </c>
      <c t="s" s="8" r="C445">
        <v>2396</v>
      </c>
      <c t="s" s="9" r="D445">
        <v>2397</v>
      </c>
      <c t="str" s="7" r="E445">
        <f>2014-YEAR(D445)</f>
        <v>61</v>
      </c>
      <c t="s" s="7" r="F445">
        <v>2398</v>
      </c>
      <c t="s" s="7" r="G445">
        <v>2399</v>
      </c>
      <c s="7" r="H445">
        <v>4.0</v>
      </c>
      <c s="11" r="I445"/>
      <c s="7" r="J445"/>
      <c s="7" r="K445"/>
      <c s="7" r="L445"/>
      <c s="7" r="M445"/>
      <c s="7" r="N445"/>
      <c s="7" r="O445"/>
      <c s="7" r="P445"/>
      <c s="7" r="Q445"/>
      <c s="7" r="R445"/>
      <c s="7" r="S445"/>
      <c s="7" r="T445"/>
      <c s="7" r="U445"/>
      <c s="7" r="V445"/>
      <c s="7" r="W445"/>
      <c s="7" r="X445"/>
    </row>
    <row r="446">
      <c s="7" r="A446">
        <v>443.0</v>
      </c>
      <c t="s" s="7" r="B446">
        <v>2400</v>
      </c>
      <c t="s" s="8" r="C446">
        <v>2401</v>
      </c>
      <c t="s" s="9" r="D446">
        <v>2402</v>
      </c>
      <c t="str" s="7" r="E446">
        <f>2014-YEAR(D446)</f>
        <v>68</v>
      </c>
      <c t="s" s="7" r="F446">
        <v>2403</v>
      </c>
      <c t="s" s="7" r="G446">
        <v>2404</v>
      </c>
      <c s="7" r="H446">
        <v>3.0</v>
      </c>
      <c s="11" r="I446"/>
      <c s="7" r="J446"/>
      <c s="7" r="K446"/>
      <c s="7" r="L446"/>
      <c s="7" r="M446"/>
      <c s="7" r="N446"/>
      <c s="7" r="O446"/>
      <c s="7" r="P446"/>
      <c s="7" r="Q446"/>
      <c s="7" r="R446"/>
      <c s="7" r="S446"/>
      <c s="7" r="T446"/>
      <c s="7" r="U446"/>
      <c s="7" r="V446"/>
      <c s="7" r="W446"/>
      <c s="7" r="X446"/>
    </row>
    <row r="447">
      <c s="7" r="A447">
        <v>444.0</v>
      </c>
      <c t="s" s="7" r="B447">
        <v>2405</v>
      </c>
      <c t="s" s="8" r="C447">
        <v>2406</v>
      </c>
      <c t="s" s="9" r="D447">
        <v>2407</v>
      </c>
      <c t="str" s="7" r="E447">
        <f>2014-YEAR(D447)</f>
        <v>63</v>
      </c>
      <c t="s" s="7" r="F447">
        <v>2408</v>
      </c>
      <c t="s" s="7" r="G447">
        <v>2409</v>
      </c>
      <c s="7" r="H447">
        <v>3.0</v>
      </c>
      <c s="11" r="I447"/>
      <c s="7" r="J447"/>
      <c s="7" r="K447"/>
      <c s="7" r="L447"/>
      <c s="7" r="M447"/>
      <c s="7" r="N447"/>
      <c s="7" r="O447"/>
      <c s="7" r="P447"/>
      <c s="7" r="Q447"/>
      <c s="7" r="R447"/>
      <c s="7" r="S447"/>
      <c s="7" r="T447"/>
      <c s="7" r="U447"/>
      <c s="7" r="V447"/>
      <c s="7" r="W447"/>
      <c s="7" r="X447"/>
    </row>
    <row r="448">
      <c s="7" r="A448">
        <v>445.0</v>
      </c>
      <c t="s" s="7" r="B448">
        <v>2410</v>
      </c>
      <c t="s" s="8" r="C448">
        <v>2411</v>
      </c>
      <c t="s" s="9" r="D448">
        <v>2412</v>
      </c>
      <c t="str" s="7" r="E448">
        <f>2014-YEAR(D448)</f>
        <v>50</v>
      </c>
      <c t="s" s="7" r="F448">
        <v>2413</v>
      </c>
      <c t="s" s="7" r="G448">
        <v>2414</v>
      </c>
      <c s="7" r="H448">
        <v>5.0</v>
      </c>
      <c s="11" r="I448"/>
      <c s="7" r="J448"/>
      <c s="7" r="K448"/>
      <c s="7" r="L448"/>
      <c s="7" r="M448"/>
      <c s="7" r="N448"/>
      <c s="7" r="O448"/>
      <c s="7" r="P448"/>
      <c s="7" r="Q448"/>
      <c s="7" r="R448"/>
      <c s="7" r="S448"/>
      <c s="7" r="T448"/>
      <c s="7" r="U448"/>
      <c s="7" r="V448"/>
      <c s="7" r="W448"/>
      <c s="7" r="X448"/>
    </row>
    <row r="449">
      <c s="7" r="A449">
        <v>446.0</v>
      </c>
      <c t="s" s="7" r="B449">
        <v>2415</v>
      </c>
      <c t="s" s="8" r="C449">
        <v>2416</v>
      </c>
      <c t="s" s="9" r="D449">
        <v>2417</v>
      </c>
      <c t="str" s="7" r="E449">
        <f>2014-YEAR(D449)</f>
        <v>57</v>
      </c>
      <c t="s" s="7" r="F449">
        <v>2418</v>
      </c>
      <c t="s" s="7" r="G449">
        <v>2419</v>
      </c>
      <c s="7" r="H449">
        <v>3.0</v>
      </c>
      <c s="11" r="I449"/>
      <c s="7" r="J449"/>
      <c s="7" r="K449"/>
      <c s="7" r="L449"/>
      <c s="7" r="M449"/>
      <c s="7" r="N449"/>
      <c s="7" r="O449"/>
      <c s="7" r="P449"/>
      <c s="7" r="Q449"/>
      <c s="7" r="R449"/>
      <c s="7" r="S449"/>
      <c s="7" r="T449"/>
      <c s="7" r="U449"/>
      <c s="7" r="V449"/>
      <c s="7" r="W449"/>
      <c s="7" r="X449"/>
    </row>
    <row r="450">
      <c s="7" r="A450">
        <v>447.0</v>
      </c>
      <c t="s" s="7" r="B450">
        <v>2420</v>
      </c>
      <c t="s" s="8" r="C450">
        <v>2421</v>
      </c>
      <c s="9" r="D450">
        <v>25900.0</v>
      </c>
      <c t="str" s="7" r="E450">
        <f>2014-YEAR(D450)</f>
        <v>44</v>
      </c>
      <c t="s" s="7" r="F450">
        <v>2422</v>
      </c>
      <c t="s" s="7" r="G450">
        <v>2423</v>
      </c>
      <c s="7" r="H450">
        <v>3.0</v>
      </c>
      <c s="11" r="I450"/>
      <c s="7" r="J450"/>
      <c s="7" r="K450"/>
      <c s="7" r="L450"/>
      <c s="7" r="M450"/>
      <c s="7" r="N450"/>
      <c s="7" r="O450"/>
      <c s="7" r="P450"/>
      <c s="7" r="Q450"/>
      <c s="7" r="R450"/>
      <c s="7" r="S450"/>
      <c s="7" r="T450"/>
      <c s="7" r="U450"/>
      <c s="7" r="V450"/>
      <c s="7" r="W450"/>
      <c s="7" r="X450"/>
    </row>
    <row r="451">
      <c s="7" r="A451">
        <v>448.0</v>
      </c>
      <c t="s" s="7" r="B451">
        <v>2424</v>
      </c>
      <c t="s" s="8" r="C451">
        <v>2425</v>
      </c>
      <c s="9" r="D451">
        <v>28344.0</v>
      </c>
      <c t="str" s="7" r="E451">
        <f>2014-YEAR(D451)</f>
        <v>37</v>
      </c>
      <c t="s" s="7" r="F451">
        <v>2426</v>
      </c>
      <c t="s" s="7" r="G451">
        <v>2427</v>
      </c>
      <c s="7" r="H451">
        <v>3.0</v>
      </c>
      <c s="11" r="I451"/>
      <c s="7" r="J451"/>
      <c s="7" r="K451"/>
      <c s="7" r="L451"/>
      <c s="7" r="M451"/>
      <c s="7" r="N451"/>
      <c s="7" r="O451"/>
      <c s="7" r="P451"/>
      <c s="7" r="Q451"/>
      <c s="7" r="R451"/>
      <c s="7" r="S451"/>
      <c s="7" r="T451"/>
      <c s="7" r="U451"/>
      <c s="7" r="V451"/>
      <c s="7" r="W451"/>
      <c s="7" r="X451"/>
    </row>
    <row r="452">
      <c s="7" r="A452">
        <v>449.0</v>
      </c>
      <c t="s" s="7" r="B452">
        <v>2428</v>
      </c>
      <c t="s" s="8" r="C452">
        <v>2429</v>
      </c>
      <c t="s" s="9" r="D452">
        <v>2430</v>
      </c>
      <c t="str" s="7" r="E452">
        <f>2014-YEAR(D452)</f>
        <v>56</v>
      </c>
      <c t="s" s="7" r="F452">
        <v>2431</v>
      </c>
      <c t="s" s="7" r="G452">
        <v>2432</v>
      </c>
      <c s="7" r="H452">
        <v>7.0</v>
      </c>
      <c s="11" r="I452"/>
      <c s="7" r="J452"/>
      <c s="7" r="K452"/>
      <c s="7" r="L452"/>
      <c s="7" r="M452"/>
      <c s="7" r="N452"/>
      <c s="7" r="O452"/>
      <c s="7" r="P452"/>
      <c s="7" r="Q452"/>
      <c s="7" r="R452"/>
      <c s="7" r="S452"/>
      <c s="7" r="T452"/>
      <c s="7" r="U452"/>
      <c s="7" r="V452"/>
      <c s="7" r="W452"/>
      <c s="7" r="X452"/>
    </row>
    <row r="453">
      <c s="7" r="A453">
        <v>450.0</v>
      </c>
      <c t="s" s="7" r="B453">
        <v>2433</v>
      </c>
      <c t="s" s="8" r="C453">
        <v>2434</v>
      </c>
      <c t="s" s="9" r="D453">
        <v>2435</v>
      </c>
      <c t="str" s="7" r="E453">
        <f>2014-YEAR(D453)</f>
        <v>50</v>
      </c>
      <c t="s" s="7" r="F453">
        <v>2436</v>
      </c>
      <c t="s" s="7" r="G453">
        <v>2437</v>
      </c>
      <c s="7" r="H453">
        <v>3.0</v>
      </c>
      <c s="11" r="I453"/>
      <c s="7" r="J453"/>
      <c s="7" r="K453"/>
      <c s="7" r="L453"/>
      <c s="7" r="M453"/>
      <c s="7" r="N453"/>
      <c s="7" r="O453"/>
      <c s="7" r="P453"/>
      <c s="7" r="Q453"/>
      <c s="7" r="R453"/>
      <c s="7" r="S453"/>
      <c s="7" r="T453"/>
      <c s="7" r="U453"/>
      <c s="7" r="V453"/>
      <c s="7" r="W453"/>
      <c s="7" r="X453"/>
    </row>
    <row r="454">
      <c s="7" r="A454">
        <v>451.0</v>
      </c>
      <c t="s" s="7" r="B454">
        <v>2438</v>
      </c>
      <c t="s" s="8" r="C454">
        <v>2439</v>
      </c>
      <c t="s" s="9" r="D454">
        <v>2440</v>
      </c>
      <c t="str" s="7" r="E454">
        <f>2014-YEAR(D454)</f>
        <v>71</v>
      </c>
      <c t="s" s="7" r="F454">
        <v>2441</v>
      </c>
      <c t="s" s="7" r="G454">
        <v>2442</v>
      </c>
      <c s="7" r="H454">
        <v>2.0</v>
      </c>
      <c s="11" r="I454"/>
      <c s="7" r="J454"/>
      <c s="7" r="K454"/>
      <c s="7" r="L454"/>
      <c s="7" r="M454"/>
      <c s="7" r="N454"/>
      <c s="7" r="O454"/>
      <c s="7" r="P454"/>
      <c s="7" r="Q454"/>
      <c s="7" r="R454"/>
      <c s="7" r="S454"/>
      <c s="7" r="T454"/>
      <c s="7" r="U454"/>
      <c s="7" r="V454"/>
      <c s="7" r="W454"/>
      <c s="7" r="X454"/>
    </row>
    <row r="455">
      <c s="7" r="A455">
        <v>452.0</v>
      </c>
      <c t="s" s="7" r="B455">
        <v>2443</v>
      </c>
      <c t="s" s="8" r="C455">
        <v>2444</v>
      </c>
      <c t="s" s="9" r="D455">
        <v>2445</v>
      </c>
      <c t="str" s="7" r="E455">
        <f>2014-YEAR(D455)</f>
        <v>63</v>
      </c>
      <c t="s" s="7" r="F455">
        <v>2446</v>
      </c>
      <c t="s" s="7" r="G455">
        <v>2447</v>
      </c>
      <c s="7" r="H455">
        <v>7.0</v>
      </c>
      <c s="11" r="I455"/>
      <c s="7" r="J455"/>
      <c s="7" r="K455"/>
      <c s="7" r="L455"/>
      <c s="7" r="M455"/>
      <c s="7" r="N455"/>
      <c s="7" r="O455"/>
      <c s="7" r="P455"/>
      <c s="7" r="Q455"/>
      <c s="7" r="R455"/>
      <c s="7" r="S455"/>
      <c s="7" r="T455"/>
      <c s="7" r="U455"/>
      <c s="7" r="V455"/>
      <c s="7" r="W455"/>
      <c s="7" r="X455"/>
    </row>
    <row r="456">
      <c s="7" r="A456">
        <v>453.0</v>
      </c>
      <c t="s" s="7" r="B456">
        <v>2448</v>
      </c>
      <c t="s" s="8" r="C456">
        <v>2449</v>
      </c>
      <c t="s" s="9" r="D456">
        <v>2450</v>
      </c>
      <c t="str" s="7" r="E456">
        <f>2014-YEAR(D456)</f>
        <v>59</v>
      </c>
      <c t="s" s="7" r="F456">
        <v>2451</v>
      </c>
      <c t="s" s="7" r="G456">
        <v>2452</v>
      </c>
      <c s="7" r="H456">
        <v>4.0</v>
      </c>
      <c s="11" r="I456"/>
      <c s="7" r="J456"/>
      <c s="7" r="K456"/>
      <c s="7" r="L456"/>
      <c s="7" r="M456"/>
      <c s="7" r="N456"/>
      <c s="7" r="O456"/>
      <c s="7" r="P456"/>
      <c s="7" r="Q456"/>
      <c s="7" r="R456"/>
      <c s="7" r="S456"/>
      <c s="7" r="T456"/>
      <c s="7" r="U456"/>
      <c s="7" r="V456"/>
      <c s="7" r="W456"/>
      <c s="7" r="X456"/>
    </row>
    <row r="457">
      <c s="7" r="A457">
        <v>454.0</v>
      </c>
      <c t="s" s="7" r="B457">
        <v>2453</v>
      </c>
      <c t="s" s="8" r="C457">
        <v>2454</v>
      </c>
      <c t="s" s="9" r="D457">
        <v>2455</v>
      </c>
      <c t="str" s="7" r="E457">
        <f>2014-YEAR(D457)</f>
        <v>51</v>
      </c>
      <c t="s" s="7" r="F457">
        <v>2456</v>
      </c>
      <c t="s" s="7" r="G457">
        <v>2457</v>
      </c>
      <c s="7" r="H457">
        <v>2.0</v>
      </c>
      <c s="11" r="I457"/>
      <c s="7" r="J457"/>
      <c s="7" r="K457"/>
      <c s="7" r="L457"/>
      <c s="7" r="M457"/>
      <c s="7" r="N457"/>
      <c s="7" r="O457"/>
      <c s="7" r="P457"/>
      <c s="7" r="Q457"/>
      <c s="7" r="R457"/>
      <c s="7" r="S457"/>
      <c s="7" r="T457"/>
      <c s="7" r="U457"/>
      <c s="7" r="V457"/>
      <c s="7" r="W457"/>
      <c s="7" r="X457"/>
    </row>
    <row r="458">
      <c s="7" r="A458">
        <v>455.0</v>
      </c>
      <c t="s" s="7" r="B458">
        <v>2458</v>
      </c>
      <c t="s" s="8" r="C458">
        <v>2459</v>
      </c>
      <c t="s" s="9" r="D458">
        <v>2460</v>
      </c>
      <c t="str" s="7" r="E458">
        <f>2014-YEAR(D458)</f>
        <v>55</v>
      </c>
      <c t="s" s="7" r="F458">
        <v>2461</v>
      </c>
      <c t="s" s="7" r="G458">
        <v>2462</v>
      </c>
      <c s="7" r="H458">
        <v>4.0</v>
      </c>
      <c s="11" r="I458"/>
      <c s="7" r="J458"/>
      <c s="7" r="K458"/>
      <c s="7" r="L458"/>
      <c s="7" r="M458"/>
      <c s="7" r="N458"/>
      <c s="7" r="O458"/>
      <c s="7" r="P458"/>
      <c s="7" r="Q458"/>
      <c s="7" r="R458"/>
      <c s="7" r="S458"/>
      <c s="7" r="T458"/>
      <c s="7" r="U458"/>
      <c s="7" r="V458"/>
      <c s="7" r="W458"/>
      <c s="7" r="X458"/>
    </row>
    <row r="459">
      <c s="7" r="A459">
        <v>456.0</v>
      </c>
      <c t="s" s="7" r="B459">
        <v>2463</v>
      </c>
      <c t="s" s="8" r="C459">
        <v>2464</v>
      </c>
      <c t="s" s="9" r="D459">
        <v>2465</v>
      </c>
      <c t="str" s="7" r="E459">
        <f>2014-YEAR(D459)</f>
        <v>49</v>
      </c>
      <c t="s" s="7" r="F459">
        <v>2466</v>
      </c>
      <c t="s" s="7" r="G459">
        <v>2467</v>
      </c>
      <c s="7" r="H459">
        <v>3.0</v>
      </c>
      <c s="11" r="I459"/>
      <c s="7" r="J459"/>
      <c s="7" r="K459"/>
      <c s="7" r="L459"/>
      <c s="7" r="M459"/>
      <c s="7" r="N459"/>
      <c s="7" r="O459"/>
      <c s="7" r="P459"/>
      <c s="7" r="Q459"/>
      <c s="7" r="R459"/>
      <c s="7" r="S459"/>
      <c s="7" r="T459"/>
      <c s="7" r="U459"/>
      <c s="7" r="V459"/>
      <c s="7" r="W459"/>
      <c s="7" r="X459"/>
    </row>
    <row r="460">
      <c s="7" r="A460">
        <v>457.0</v>
      </c>
      <c t="s" s="7" r="B460">
        <v>2468</v>
      </c>
      <c t="s" s="8" r="C460">
        <v>2469</v>
      </c>
      <c s="9" r="D460">
        <v>27558.0</v>
      </c>
      <c t="str" s="7" r="E460">
        <f>2014-YEAR(D460)</f>
        <v>39</v>
      </c>
      <c t="s" s="7" r="F460">
        <v>2470</v>
      </c>
      <c t="s" s="7" r="G460">
        <v>2471</v>
      </c>
      <c s="7" r="H460">
        <v>3.0</v>
      </c>
      <c s="11" r="I460"/>
      <c s="7" r="J460"/>
      <c s="7" r="K460"/>
      <c s="7" r="L460"/>
      <c s="7" r="M460"/>
      <c s="7" r="N460"/>
      <c s="7" r="O460"/>
      <c s="7" r="P460"/>
      <c s="7" r="Q460"/>
      <c s="7" r="R460"/>
      <c s="7" r="S460"/>
      <c s="7" r="T460"/>
      <c s="7" r="U460"/>
      <c s="7" r="V460"/>
      <c s="7" r="W460"/>
      <c s="7" r="X460"/>
    </row>
    <row r="461">
      <c s="7" r="A461">
        <v>458.0</v>
      </c>
      <c t="s" s="7" r="B461">
        <v>2472</v>
      </c>
      <c t="s" s="8" r="C461">
        <v>2473</v>
      </c>
      <c t="s" s="9" r="D461">
        <v>2474</v>
      </c>
      <c t="str" s="7" r="E461">
        <f>2014-YEAR(D461)</f>
        <v>63</v>
      </c>
      <c t="s" s="7" r="F461">
        <v>2475</v>
      </c>
      <c t="s" s="7" r="G461">
        <v>2476</v>
      </c>
      <c s="7" r="H461">
        <v>3.0</v>
      </c>
      <c s="11" r="I461"/>
      <c s="7" r="J461"/>
      <c s="7" r="K461"/>
      <c s="7" r="L461"/>
      <c s="7" r="M461"/>
      <c s="7" r="N461"/>
      <c s="7" r="O461"/>
      <c s="7" r="P461"/>
      <c s="7" r="Q461"/>
      <c s="7" r="R461"/>
      <c s="7" r="S461"/>
      <c s="7" r="T461"/>
      <c s="7" r="U461"/>
      <c s="7" r="V461"/>
      <c s="7" r="W461"/>
      <c s="7" r="X461"/>
    </row>
    <row r="462">
      <c s="7" r="A462">
        <v>459.0</v>
      </c>
      <c t="s" s="7" r="B462">
        <v>2477</v>
      </c>
      <c t="s" s="8" r="C462">
        <v>2478</v>
      </c>
      <c t="s" s="9" r="D462">
        <v>2479</v>
      </c>
      <c t="str" s="7" r="E462">
        <f>2014-YEAR(D462)</f>
        <v>67</v>
      </c>
      <c t="s" s="7" r="F462">
        <v>2480</v>
      </c>
      <c t="s" s="7" r="G462">
        <v>2481</v>
      </c>
      <c s="7" r="H462">
        <v>3.0</v>
      </c>
      <c s="11" r="I462"/>
      <c s="7" r="J462"/>
      <c s="7" r="K462"/>
      <c s="7" r="L462"/>
      <c s="7" r="M462"/>
      <c s="7" r="N462"/>
      <c s="7" r="O462"/>
      <c s="7" r="P462"/>
      <c s="7" r="Q462"/>
      <c s="7" r="R462"/>
      <c s="7" r="S462"/>
      <c s="7" r="T462"/>
      <c s="7" r="U462"/>
      <c s="7" r="V462"/>
      <c s="7" r="W462"/>
      <c s="7" r="X462"/>
    </row>
    <row r="463">
      <c s="7" r="A463">
        <v>460.0</v>
      </c>
      <c t="s" s="7" r="B463">
        <v>2482</v>
      </c>
      <c t="s" s="8" r="C463">
        <v>2483</v>
      </c>
      <c t="s" s="9" r="D463">
        <v>2484</v>
      </c>
      <c t="str" s="7" r="E463">
        <f>2014-YEAR(D463)</f>
        <v>47</v>
      </c>
      <c t="s" s="7" r="F463">
        <v>2485</v>
      </c>
      <c t="s" s="7" r="G463">
        <v>2486</v>
      </c>
      <c s="7" r="H463">
        <v>3.0</v>
      </c>
      <c s="11" r="I463"/>
      <c s="7" r="J463"/>
      <c s="7" r="K463"/>
      <c s="7" r="L463"/>
      <c s="7" r="M463"/>
      <c s="7" r="N463"/>
      <c s="7" r="O463"/>
      <c s="7" r="P463"/>
      <c s="7" r="Q463"/>
      <c s="7" r="R463"/>
      <c s="7" r="S463"/>
      <c s="7" r="T463"/>
      <c s="7" r="U463"/>
      <c s="7" r="V463"/>
      <c s="7" r="W463"/>
      <c s="7" r="X463"/>
    </row>
    <row r="464">
      <c s="7" r="A464">
        <v>461.0</v>
      </c>
      <c t="s" s="7" r="B464">
        <v>2487</v>
      </c>
      <c t="s" s="8" r="C464">
        <v>2488</v>
      </c>
      <c t="s" s="9" r="D464">
        <v>2489</v>
      </c>
      <c t="str" s="7" r="E464">
        <f>2014-YEAR(D464)</f>
        <v>50</v>
      </c>
      <c t="s" s="7" r="F464">
        <v>2490</v>
      </c>
      <c t="s" s="7" r="G464">
        <v>2491</v>
      </c>
      <c s="7" r="H464">
        <v>1.0</v>
      </c>
      <c s="11" r="I464"/>
      <c s="7" r="J464"/>
      <c s="7" r="K464"/>
      <c s="7" r="L464"/>
      <c s="7" r="M464"/>
      <c s="7" r="N464"/>
      <c s="7" r="O464"/>
      <c s="7" r="P464"/>
      <c s="7" r="Q464"/>
      <c s="7" r="R464"/>
      <c s="7" r="S464"/>
      <c s="7" r="T464"/>
      <c s="7" r="U464"/>
      <c s="7" r="V464"/>
      <c s="7" r="W464"/>
      <c s="7" r="X464"/>
    </row>
    <row r="465">
      <c s="7" r="A465">
        <v>462.0</v>
      </c>
      <c t="s" s="7" r="B465">
        <v>2492</v>
      </c>
      <c t="s" s="8" r="C465">
        <v>2493</v>
      </c>
      <c t="s" s="9" r="D465">
        <v>2494</v>
      </c>
      <c t="str" s="7" r="E465">
        <f>2014-YEAR(D465)</f>
        <v>64</v>
      </c>
      <c t="s" s="7" r="F465">
        <v>2495</v>
      </c>
      <c t="s" s="7" r="G465">
        <v>2496</v>
      </c>
      <c s="7" r="H465">
        <v>3.0</v>
      </c>
      <c s="11" r="I465"/>
      <c s="7" r="J465"/>
      <c s="7" r="K465"/>
      <c s="7" r="L465"/>
      <c s="7" r="M465"/>
      <c s="7" r="N465"/>
      <c s="7" r="O465"/>
      <c s="7" r="P465"/>
      <c s="7" r="Q465"/>
      <c s="7" r="R465"/>
      <c s="7" r="S465"/>
      <c s="7" r="T465"/>
      <c s="7" r="U465"/>
      <c s="7" r="V465"/>
      <c s="7" r="W465"/>
      <c s="7" r="X465"/>
    </row>
    <row r="466">
      <c s="7" r="A466">
        <v>463.0</v>
      </c>
      <c t="s" s="7" r="B466">
        <v>2497</v>
      </c>
      <c t="s" s="8" r="C466">
        <v>2498</v>
      </c>
      <c t="s" s="9" r="D466">
        <v>2499</v>
      </c>
      <c t="str" s="7" r="E466">
        <f>2014-YEAR(D466)</f>
        <v>52</v>
      </c>
      <c t="s" s="7" r="F466">
        <v>2500</v>
      </c>
      <c t="s" s="7" r="G466">
        <v>2501</v>
      </c>
      <c s="7" r="H466">
        <v>3.0</v>
      </c>
      <c s="11" r="I466"/>
      <c s="7" r="J466"/>
      <c s="7" r="K466"/>
      <c s="7" r="L466"/>
      <c s="7" r="M466"/>
      <c s="7" r="N466"/>
      <c s="7" r="O466"/>
      <c s="7" r="P466"/>
      <c s="7" r="Q466"/>
      <c s="7" r="R466"/>
      <c s="7" r="S466"/>
      <c s="7" r="T466"/>
      <c s="7" r="U466"/>
      <c s="7" r="V466"/>
      <c s="7" r="W466"/>
      <c s="7" r="X466"/>
    </row>
    <row r="467">
      <c s="7" r="A467">
        <v>464.0</v>
      </c>
      <c t="s" s="7" r="B467">
        <v>2502</v>
      </c>
      <c t="s" s="8" r="C467">
        <v>2503</v>
      </c>
      <c t="s" s="9" r="D467">
        <v>2504</v>
      </c>
      <c t="str" s="7" r="E467">
        <f>2014-YEAR(D467)</f>
        <v>49</v>
      </c>
      <c t="s" s="7" r="F467">
        <v>2505</v>
      </c>
      <c t="s" s="7" r="G467">
        <v>2506</v>
      </c>
      <c s="7" r="H467">
        <v>3.0</v>
      </c>
      <c s="11" r="I467"/>
      <c s="7" r="J467"/>
      <c s="7" r="K467"/>
      <c s="7" r="L467"/>
      <c s="7" r="M467"/>
      <c s="7" r="N467"/>
      <c s="7" r="O467"/>
      <c s="7" r="P467"/>
      <c s="7" r="Q467"/>
      <c s="7" r="R467"/>
      <c s="7" r="S467"/>
      <c s="7" r="T467"/>
      <c s="7" r="U467"/>
      <c s="7" r="V467"/>
      <c s="7" r="W467"/>
      <c s="7" r="X467"/>
    </row>
    <row r="468">
      <c s="7" r="A468">
        <v>465.0</v>
      </c>
      <c t="s" s="7" r="B468">
        <v>2507</v>
      </c>
      <c t="s" s="8" r="C468">
        <v>2508</v>
      </c>
      <c s="9" r="D468">
        <v>28101.0</v>
      </c>
      <c t="str" s="7" r="E468">
        <f>2014-YEAR(D468)</f>
        <v>38</v>
      </c>
      <c t="s" s="7" r="F468">
        <v>2509</v>
      </c>
      <c t="s" s="7" r="G468">
        <v>2510</v>
      </c>
      <c s="7" r="H468">
        <v>3.0</v>
      </c>
      <c s="11" r="I468"/>
      <c s="7" r="J468"/>
      <c s="7" r="K468"/>
      <c s="7" r="L468"/>
      <c s="7" r="M468"/>
      <c s="7" r="N468"/>
      <c s="7" r="O468"/>
      <c s="7" r="P468"/>
      <c s="7" r="Q468"/>
      <c s="7" r="R468"/>
      <c s="7" r="S468"/>
      <c s="7" r="T468"/>
      <c s="7" r="U468"/>
      <c s="7" r="V468"/>
      <c s="7" r="W468"/>
      <c s="7" r="X468"/>
    </row>
    <row r="469">
      <c s="7" r="A469">
        <v>466.0</v>
      </c>
      <c t="s" s="7" r="B469">
        <v>2511</v>
      </c>
      <c t="s" s="8" r="C469">
        <v>2512</v>
      </c>
      <c t="s" s="9" r="D469">
        <v>2513</v>
      </c>
      <c t="str" s="7" r="E469">
        <f>2014-YEAR(D469)</f>
        <v>56</v>
      </c>
      <c t="s" s="7" r="F469">
        <v>2514</v>
      </c>
      <c t="s" s="7" r="G469">
        <v>2515</v>
      </c>
      <c s="7" r="H469">
        <v>3.0</v>
      </c>
      <c s="11" r="I469"/>
      <c s="7" r="J469"/>
      <c s="7" r="K469"/>
      <c s="7" r="L469"/>
      <c s="7" r="M469"/>
      <c s="7" r="N469"/>
      <c s="7" r="O469"/>
      <c s="7" r="P469"/>
      <c s="7" r="Q469"/>
      <c s="7" r="R469"/>
      <c s="7" r="S469"/>
      <c s="7" r="T469"/>
      <c s="7" r="U469"/>
      <c s="7" r="V469"/>
      <c s="7" r="W469"/>
      <c s="7" r="X469"/>
    </row>
    <row r="470">
      <c s="7" r="A470">
        <v>467.0</v>
      </c>
      <c t="s" s="7" r="B470">
        <v>2516</v>
      </c>
      <c t="s" s="8" r="C470">
        <v>2517</v>
      </c>
      <c t="s" s="9" r="D470">
        <v>2518</v>
      </c>
      <c t="str" s="7" r="E470">
        <f>2014-YEAR(D470)</f>
        <v>64</v>
      </c>
      <c t="s" s="7" r="F470">
        <v>2519</v>
      </c>
      <c t="s" s="7" r="G470">
        <v>2520</v>
      </c>
      <c s="7" r="H470">
        <v>7.0</v>
      </c>
      <c s="11" r="I470"/>
      <c s="7" r="J470"/>
      <c s="7" r="K470"/>
      <c s="7" r="L470"/>
      <c s="7" r="M470"/>
      <c s="7" r="N470"/>
      <c s="7" r="O470"/>
      <c s="7" r="P470"/>
      <c s="7" r="Q470"/>
      <c s="7" r="R470"/>
      <c s="7" r="S470"/>
      <c s="7" r="T470"/>
      <c s="7" r="U470"/>
      <c s="7" r="V470"/>
      <c s="7" r="W470"/>
      <c s="7" r="X470"/>
    </row>
    <row r="471">
      <c s="7" r="A471">
        <v>468.0</v>
      </c>
      <c t="s" s="7" r="B471">
        <v>2521</v>
      </c>
      <c t="s" s="8" r="C471">
        <v>2522</v>
      </c>
      <c t="s" s="9" r="D471">
        <v>2523</v>
      </c>
      <c t="str" s="7" r="E471">
        <f>2014-YEAR(D471)</f>
        <v>52</v>
      </c>
      <c t="s" s="7" r="F471">
        <v>2524</v>
      </c>
      <c t="s" s="7" r="G471">
        <v>2525</v>
      </c>
      <c s="7" r="H471">
        <v>3.0</v>
      </c>
      <c s="11" r="I471"/>
      <c s="7" r="J471"/>
      <c s="7" r="K471"/>
      <c s="7" r="L471"/>
      <c s="7" r="M471"/>
      <c s="7" r="N471"/>
      <c s="7" r="O471"/>
      <c s="7" r="P471"/>
      <c s="7" r="Q471"/>
      <c s="7" r="R471"/>
      <c s="7" r="S471"/>
      <c s="7" r="T471"/>
      <c s="7" r="U471"/>
      <c s="7" r="V471"/>
      <c s="7" r="W471"/>
      <c s="7" r="X471"/>
    </row>
    <row r="472">
      <c s="7" r="A472">
        <v>469.0</v>
      </c>
      <c t="s" s="7" r="B472">
        <v>2526</v>
      </c>
      <c t="s" s="8" r="C472">
        <v>2527</v>
      </c>
      <c t="s" s="9" r="D472">
        <v>2528</v>
      </c>
      <c t="str" s="7" r="E472">
        <f>2014-YEAR(D472)</f>
        <v>68</v>
      </c>
      <c t="s" s="7" r="F472">
        <v>2529</v>
      </c>
      <c t="s" s="7" r="G472">
        <v>2530</v>
      </c>
      <c s="7" r="H472">
        <v>3.0</v>
      </c>
      <c s="11" r="I472"/>
      <c s="7" r="J472"/>
      <c s="7" r="K472"/>
      <c s="7" r="L472"/>
      <c s="7" r="M472"/>
      <c s="7" r="N472"/>
      <c s="7" r="O472"/>
      <c s="7" r="P472"/>
      <c s="7" r="Q472"/>
      <c s="7" r="R472"/>
      <c s="7" r="S472"/>
      <c s="7" r="T472"/>
      <c s="7" r="U472"/>
      <c s="7" r="V472"/>
      <c s="7" r="W472"/>
      <c s="7" r="X472"/>
    </row>
    <row r="473">
      <c s="7" r="A473">
        <v>470.0</v>
      </c>
      <c t="s" s="7" r="B473">
        <v>2531</v>
      </c>
      <c t="s" s="8" r="C473">
        <v>2532</v>
      </c>
      <c t="s" s="9" r="D473">
        <v>2533</v>
      </c>
      <c t="str" s="7" r="E473">
        <f>2014-YEAR(D473)</f>
        <v>66</v>
      </c>
      <c t="s" s="7" r="F473">
        <v>2534</v>
      </c>
      <c t="s" s="7" r="G473">
        <v>2535</v>
      </c>
      <c s="7" r="H473">
        <v>1.0</v>
      </c>
      <c s="11" r="I473"/>
      <c s="7" r="J473"/>
      <c s="7" r="K473"/>
      <c s="7" r="L473"/>
      <c s="7" r="M473"/>
      <c s="7" r="N473"/>
      <c s="7" r="O473"/>
      <c s="7" r="P473"/>
      <c s="7" r="Q473"/>
      <c s="7" r="R473"/>
      <c s="7" r="S473"/>
      <c s="7" r="T473"/>
      <c s="7" r="U473"/>
      <c s="7" r="V473"/>
      <c s="7" r="W473"/>
      <c s="7" r="X473"/>
    </row>
    <row r="474">
      <c s="7" r="A474">
        <v>471.0</v>
      </c>
      <c t="s" s="7" r="B474">
        <v>2536</v>
      </c>
      <c t="s" s="8" r="C474">
        <v>2537</v>
      </c>
      <c s="9" r="D474">
        <v>26779.0</v>
      </c>
      <c t="str" s="7" r="E474">
        <f>2014-YEAR(D474)</f>
        <v>41</v>
      </c>
      <c t="s" s="7" r="F474">
        <v>2538</v>
      </c>
      <c t="s" s="7" r="G474">
        <v>2539</v>
      </c>
      <c s="7" r="H474">
        <v>3.0</v>
      </c>
      <c s="11" r="I474"/>
      <c s="7" r="J474"/>
      <c s="7" r="K474"/>
      <c s="7" r="L474"/>
      <c s="7" r="M474"/>
      <c s="7" r="N474"/>
      <c s="7" r="O474"/>
      <c s="7" r="P474"/>
      <c s="7" r="Q474"/>
      <c s="7" r="R474"/>
      <c s="7" r="S474"/>
      <c s="7" r="T474"/>
      <c s="7" r="U474"/>
      <c s="7" r="V474"/>
      <c s="7" r="W474"/>
      <c s="7" r="X474"/>
    </row>
    <row r="475">
      <c s="7" r="A475">
        <v>472.0</v>
      </c>
      <c t="s" s="7" r="B475">
        <v>2540</v>
      </c>
      <c t="s" s="8" r="C475">
        <v>2541</v>
      </c>
      <c t="s" s="9" r="D475">
        <v>2542</v>
      </c>
      <c t="str" s="7" r="E475">
        <f>2014-YEAR(D475)</f>
        <v>60</v>
      </c>
      <c t="s" s="7" r="F475">
        <v>2543</v>
      </c>
      <c t="s" s="7" r="G475">
        <v>2544</v>
      </c>
      <c s="7" r="H475">
        <v>7.0</v>
      </c>
      <c s="11" r="I475"/>
      <c s="7" r="J475"/>
      <c s="7" r="K475"/>
      <c s="7" r="L475"/>
      <c s="7" r="M475"/>
      <c s="7" r="N475"/>
      <c s="7" r="O475"/>
      <c s="7" r="P475"/>
      <c s="7" r="Q475"/>
      <c s="7" r="R475"/>
      <c s="7" r="S475"/>
      <c s="7" r="T475"/>
      <c s="7" r="U475"/>
      <c s="7" r="V475"/>
      <c s="7" r="W475"/>
      <c s="7" r="X475"/>
    </row>
    <row r="476">
      <c s="7" r="A476">
        <v>473.0</v>
      </c>
      <c t="s" s="7" r="B476">
        <v>2545</v>
      </c>
      <c t="s" s="8" r="C476">
        <v>2546</v>
      </c>
      <c t="s" s="9" r="D476">
        <v>2547</v>
      </c>
      <c t="str" s="7" r="E476">
        <f>2014-YEAR(D476)</f>
        <v>64</v>
      </c>
      <c t="s" s="7" r="F476">
        <v>2548</v>
      </c>
      <c t="s" s="7" r="G476">
        <v>2549</v>
      </c>
      <c s="7" r="H476">
        <v>3.0</v>
      </c>
      <c s="11" r="I476"/>
      <c s="7" r="J476"/>
      <c s="7" r="K476"/>
      <c s="7" r="L476"/>
      <c s="7" r="M476"/>
      <c s="7" r="N476"/>
      <c s="7" r="O476"/>
      <c s="7" r="P476"/>
      <c s="7" r="Q476"/>
      <c s="7" r="R476"/>
      <c s="7" r="S476"/>
      <c s="7" r="T476"/>
      <c s="7" r="U476"/>
      <c s="7" r="V476"/>
      <c s="7" r="W476"/>
      <c s="7" r="X476"/>
    </row>
    <row r="477">
      <c s="7" r="A477">
        <v>474.0</v>
      </c>
      <c t="s" s="7" r="B477">
        <v>2550</v>
      </c>
      <c t="s" s="8" r="C477">
        <v>2551</v>
      </c>
      <c t="s" s="9" r="D477">
        <v>2552</v>
      </c>
      <c t="str" s="7" r="E477">
        <f>2014-YEAR(D477)</f>
        <v>49</v>
      </c>
      <c t="s" s="7" r="F477">
        <v>2553</v>
      </c>
      <c t="s" s="7" r="G477">
        <v>2554</v>
      </c>
      <c s="7" r="H477">
        <v>3.0</v>
      </c>
      <c s="11" r="I477"/>
      <c s="7" r="J477"/>
      <c s="7" r="K477"/>
      <c s="7" r="L477"/>
      <c s="7" r="M477"/>
      <c s="7" r="N477"/>
      <c s="7" r="O477"/>
      <c s="7" r="P477"/>
      <c s="7" r="Q477"/>
      <c s="7" r="R477"/>
      <c s="7" r="S477"/>
      <c s="7" r="T477"/>
      <c s="7" r="U477"/>
      <c s="7" r="V477"/>
      <c s="7" r="W477"/>
      <c s="7" r="X477"/>
    </row>
    <row r="478">
      <c s="7" r="A478">
        <v>475.0</v>
      </c>
      <c t="s" s="7" r="B478">
        <v>2555</v>
      </c>
      <c t="s" s="8" r="C478">
        <v>2556</v>
      </c>
      <c t="s" s="9" r="D478">
        <v>2557</v>
      </c>
      <c t="str" s="7" r="E478">
        <f>2014-YEAR(D478)</f>
        <v>65</v>
      </c>
      <c t="s" s="7" r="F478">
        <v>2558</v>
      </c>
      <c t="s" s="7" r="G478">
        <v>2559</v>
      </c>
      <c s="7" r="H478">
        <v>3.0</v>
      </c>
      <c s="11" r="I478"/>
      <c s="7" r="J478"/>
      <c s="7" r="K478"/>
      <c s="7" r="L478"/>
      <c s="7" r="M478"/>
      <c s="7" r="N478"/>
      <c s="7" r="O478"/>
      <c s="7" r="P478"/>
      <c s="7" r="Q478"/>
      <c s="7" r="R478"/>
      <c s="7" r="S478"/>
      <c s="7" r="T478"/>
      <c s="7" r="U478"/>
      <c s="7" r="V478"/>
      <c s="7" r="W478"/>
      <c s="7" r="X478"/>
    </row>
    <row r="479">
      <c s="7" r="A479">
        <v>476.0</v>
      </c>
      <c t="s" s="7" r="B479">
        <v>2560</v>
      </c>
      <c t="s" s="8" r="C479">
        <v>2561</v>
      </c>
      <c t="s" s="9" r="D479">
        <v>2562</v>
      </c>
      <c t="str" s="7" r="E479">
        <f>2014-YEAR(D479)</f>
        <v>63</v>
      </c>
      <c t="s" s="7" r="F479">
        <v>2563</v>
      </c>
      <c t="s" s="7" r="G479">
        <v>2564</v>
      </c>
      <c s="7" r="H479">
        <v>3.0</v>
      </c>
      <c s="11" r="I479"/>
      <c s="7" r="J479"/>
      <c s="7" r="K479"/>
      <c s="7" r="L479"/>
      <c s="7" r="M479"/>
      <c s="7" r="N479"/>
      <c s="7" r="O479"/>
      <c s="7" r="P479"/>
      <c s="7" r="Q479"/>
      <c s="7" r="R479"/>
      <c s="7" r="S479"/>
      <c s="7" r="T479"/>
      <c s="7" r="U479"/>
      <c s="7" r="V479"/>
      <c s="7" r="W479"/>
      <c s="7" r="X479"/>
    </row>
    <row r="480">
      <c s="7" r="A480">
        <v>477.0</v>
      </c>
      <c t="s" s="7" r="B480">
        <v>2565</v>
      </c>
      <c t="s" s="8" r="C480">
        <v>2566</v>
      </c>
      <c t="s" s="9" r="D480">
        <v>2567</v>
      </c>
      <c t="str" s="7" r="E480">
        <f>2014-YEAR(D480)</f>
        <v>60</v>
      </c>
      <c t="s" s="7" r="F480">
        <v>2568</v>
      </c>
      <c t="s" s="7" r="G480">
        <v>2569</v>
      </c>
      <c s="7" r="H480">
        <v>4.0</v>
      </c>
      <c s="11" r="I480"/>
      <c s="7" r="J480"/>
      <c s="7" r="K480"/>
      <c s="7" r="L480"/>
      <c s="7" r="M480"/>
      <c s="7" r="N480"/>
      <c s="7" r="O480"/>
      <c s="7" r="P480"/>
      <c s="7" r="Q480"/>
      <c s="7" r="R480"/>
      <c s="7" r="S480"/>
      <c s="7" r="T480"/>
      <c s="7" r="U480"/>
      <c s="7" r="V480"/>
      <c s="7" r="W480"/>
      <c s="7" r="X480"/>
    </row>
    <row r="481">
      <c s="7" r="A481">
        <v>478.0</v>
      </c>
      <c t="s" s="7" r="B481">
        <v>2570</v>
      </c>
      <c t="s" s="8" r="C481">
        <v>2571</v>
      </c>
      <c t="s" s="9" r="D481">
        <v>2572</v>
      </c>
      <c t="str" s="7" r="E481">
        <f>2014-YEAR(D481)</f>
        <v>61</v>
      </c>
      <c t="s" s="7" r="F481">
        <v>2573</v>
      </c>
      <c t="s" s="7" r="G481">
        <v>2574</v>
      </c>
      <c s="7" r="H481">
        <v>3.0</v>
      </c>
      <c s="11" r="I481"/>
      <c s="7" r="J481"/>
      <c s="7" r="K481"/>
      <c s="7" r="L481"/>
      <c s="7" r="M481"/>
      <c s="7" r="N481"/>
      <c s="7" r="O481"/>
      <c s="7" r="P481"/>
      <c s="7" r="Q481"/>
      <c s="7" r="R481"/>
      <c s="7" r="S481"/>
      <c s="7" r="T481"/>
      <c s="7" r="U481"/>
      <c s="7" r="V481"/>
      <c s="7" r="W481"/>
      <c s="7" r="X481"/>
    </row>
    <row r="482">
      <c s="7" r="A482">
        <v>479.0</v>
      </c>
      <c t="s" s="7" r="B482">
        <v>2575</v>
      </c>
      <c t="s" s="8" r="C482">
        <v>2576</v>
      </c>
      <c t="s" s="9" r="D482">
        <v>2577</v>
      </c>
      <c t="str" s="7" r="E482">
        <f>2014-YEAR(D482)</f>
        <v>49</v>
      </c>
      <c t="s" s="7" r="F482">
        <v>2578</v>
      </c>
      <c t="s" s="7" r="G482">
        <v>2579</v>
      </c>
      <c s="7" r="H482">
        <v>3.0</v>
      </c>
      <c s="11" r="I482"/>
      <c s="7" r="J482"/>
      <c s="7" r="K482"/>
      <c s="7" r="L482"/>
      <c s="7" r="M482"/>
      <c s="7" r="N482"/>
      <c s="7" r="O482"/>
      <c s="7" r="P482"/>
      <c s="7" r="Q482"/>
      <c s="7" r="R482"/>
      <c s="7" r="S482"/>
      <c s="7" r="T482"/>
      <c s="7" r="U482"/>
      <c s="7" r="V482"/>
      <c s="7" r="W482"/>
      <c s="7" r="X482"/>
    </row>
    <row r="483">
      <c s="7" r="A483">
        <v>480.0</v>
      </c>
      <c t="s" s="7" r="B483">
        <v>2580</v>
      </c>
      <c t="s" s="8" r="C483">
        <v>2581</v>
      </c>
      <c s="9" r="D483">
        <v>26053.0</v>
      </c>
      <c t="str" s="7" r="E483">
        <f>2014-YEAR(D483)</f>
        <v>43</v>
      </c>
      <c t="s" s="7" r="F483">
        <v>2582</v>
      </c>
      <c t="s" s="7" r="G483">
        <v>2583</v>
      </c>
      <c s="7" r="H483">
        <v>4.0</v>
      </c>
      <c s="11" r="I483"/>
      <c s="7" r="J483"/>
      <c s="7" r="K483"/>
      <c s="7" r="L483"/>
      <c s="7" r="M483"/>
      <c s="7" r="N483"/>
      <c s="7" r="O483"/>
      <c s="7" r="P483"/>
      <c s="7" r="Q483"/>
      <c s="7" r="R483"/>
      <c s="7" r="S483"/>
      <c s="7" r="T483"/>
      <c s="7" r="U483"/>
      <c s="7" r="V483"/>
      <c s="7" r="W483"/>
      <c s="7" r="X483"/>
    </row>
    <row r="484">
      <c s="7" r="A484">
        <v>481.0</v>
      </c>
      <c t="s" s="7" r="B484">
        <v>2584</v>
      </c>
      <c t="s" s="8" r="C484">
        <v>2585</v>
      </c>
      <c s="9" r="D484">
        <v>27032.0</v>
      </c>
      <c t="str" s="7" r="E484">
        <f>2014-YEAR(D484)</f>
        <v>40</v>
      </c>
      <c t="s" s="7" r="F484">
        <v>2586</v>
      </c>
      <c t="s" s="7" r="G484">
        <v>2587</v>
      </c>
      <c s="7" r="H484">
        <v>2.0</v>
      </c>
      <c s="11" r="I484"/>
      <c s="7" r="J484"/>
      <c s="7" r="K484"/>
      <c s="7" r="L484"/>
      <c s="7" r="M484"/>
      <c s="7" r="N484"/>
      <c s="7" r="O484"/>
      <c s="7" r="P484"/>
      <c s="7" r="Q484"/>
      <c s="7" r="R484"/>
      <c s="7" r="S484"/>
      <c s="7" r="T484"/>
      <c s="7" r="U484"/>
      <c s="7" r="V484"/>
      <c s="7" r="W484"/>
      <c s="7" r="X484"/>
    </row>
    <row r="485">
      <c s="7" r="A485">
        <v>482.0</v>
      </c>
      <c t="s" s="7" r="B485">
        <v>2588</v>
      </c>
      <c t="s" s="8" r="C485">
        <v>2589</v>
      </c>
      <c s="9" r="D485">
        <v>27711.0</v>
      </c>
      <c t="str" s="7" r="E485">
        <f>2014-YEAR(D485)</f>
        <v>39</v>
      </c>
      <c t="s" s="7" r="F485">
        <v>2590</v>
      </c>
      <c t="s" s="7" r="G485">
        <v>2591</v>
      </c>
      <c s="7" r="H485">
        <v>3.0</v>
      </c>
      <c s="11" r="I485"/>
      <c s="7" r="J485"/>
      <c s="7" r="K485"/>
      <c s="7" r="L485"/>
      <c s="7" r="M485"/>
      <c s="7" r="N485"/>
      <c s="7" r="O485"/>
      <c s="7" r="P485"/>
      <c s="7" r="Q485"/>
      <c s="7" r="R485"/>
      <c s="7" r="S485"/>
      <c s="7" r="T485"/>
      <c s="7" r="U485"/>
      <c s="7" r="V485"/>
      <c s="7" r="W485"/>
      <c s="7" r="X485"/>
    </row>
    <row r="486">
      <c s="7" r="A486">
        <v>483.0</v>
      </c>
      <c t="s" s="7" r="B486">
        <v>2592</v>
      </c>
      <c t="s" s="8" r="C486">
        <v>2593</v>
      </c>
      <c s="9" r="D486">
        <v>28216.0</v>
      </c>
      <c t="str" s="7" r="E486">
        <f>2014-YEAR(D486)</f>
        <v>37</v>
      </c>
      <c t="s" s="7" r="F486">
        <v>2594</v>
      </c>
      <c t="s" s="7" r="G486">
        <v>2595</v>
      </c>
      <c s="7" r="H486">
        <v>2.0</v>
      </c>
      <c s="11" r="I486"/>
      <c s="7" r="J486"/>
      <c s="7" r="K486"/>
      <c s="7" r="L486"/>
      <c s="7" r="M486"/>
      <c s="7" r="N486"/>
      <c s="7" r="O486"/>
      <c s="7" r="P486"/>
      <c s="7" r="Q486"/>
      <c s="7" r="R486"/>
      <c s="7" r="S486"/>
      <c s="7" r="T486"/>
      <c s="7" r="U486"/>
      <c s="7" r="V486"/>
      <c s="7" r="W486"/>
      <c s="7" r="X486"/>
    </row>
    <row r="487">
      <c s="7" r="A487">
        <v>484.0</v>
      </c>
      <c t="s" s="7" r="B487">
        <v>2596</v>
      </c>
      <c t="s" s="8" r="C487">
        <v>2597</v>
      </c>
      <c t="s" s="9" r="D487">
        <v>2598</v>
      </c>
      <c t="str" s="7" r="E487">
        <f>2014-YEAR(D487)</f>
        <v>54</v>
      </c>
      <c t="s" s="7" r="F487">
        <v>2599</v>
      </c>
      <c t="s" s="7" r="G487">
        <v>2600</v>
      </c>
      <c s="7" r="H487">
        <v>3.0</v>
      </c>
      <c s="11" r="I487"/>
      <c s="7" r="J487"/>
      <c s="7" r="K487"/>
      <c s="7" r="L487"/>
      <c s="7" r="M487"/>
      <c s="7" r="N487"/>
      <c s="7" r="O487"/>
      <c s="7" r="P487"/>
      <c s="7" r="Q487"/>
      <c s="7" r="R487"/>
      <c s="7" r="S487"/>
      <c s="7" r="T487"/>
      <c s="7" r="U487"/>
      <c s="7" r="V487"/>
      <c s="7" r="W487"/>
      <c s="7" r="X487"/>
    </row>
    <row r="488">
      <c s="7" r="A488">
        <v>485.0</v>
      </c>
      <c t="s" s="7" r="B488">
        <v>2601</v>
      </c>
      <c t="s" s="8" r="C488">
        <v>2602</v>
      </c>
      <c s="9" r="D488">
        <v>27514.0</v>
      </c>
      <c t="str" s="7" r="E488">
        <f>2014-YEAR(D488)</f>
        <v>39</v>
      </c>
      <c t="s" s="7" r="F488">
        <v>2603</v>
      </c>
      <c t="s" s="7" r="G488">
        <v>2604</v>
      </c>
      <c s="7" r="H488">
        <v>3.0</v>
      </c>
      <c s="11" r="I488"/>
      <c s="7" r="J488"/>
      <c s="7" r="K488"/>
      <c s="7" r="L488"/>
      <c s="7" r="M488"/>
      <c s="7" r="N488"/>
      <c s="7" r="O488"/>
      <c s="7" r="P488"/>
      <c s="7" r="Q488"/>
      <c s="7" r="R488"/>
      <c s="7" r="S488"/>
      <c s="7" r="T488"/>
      <c s="7" r="U488"/>
      <c s="7" r="V488"/>
      <c s="7" r="W488"/>
      <c s="7" r="X488"/>
    </row>
    <row r="489">
      <c s="7" r="A489">
        <v>486.0</v>
      </c>
      <c t="s" s="7" r="B489">
        <v>2605</v>
      </c>
      <c t="s" s="8" r="C489">
        <v>2606</v>
      </c>
      <c t="s" s="9" r="D489">
        <v>2607</v>
      </c>
      <c t="str" s="7" r="E489">
        <f>2014-YEAR(D489)</f>
        <v>60</v>
      </c>
      <c t="s" s="7" r="F489">
        <v>2608</v>
      </c>
      <c t="s" s="7" r="G489">
        <v>2609</v>
      </c>
      <c s="7" r="H489">
        <v>3.0</v>
      </c>
      <c s="11" r="I489"/>
      <c s="7" r="J489"/>
      <c s="7" r="K489"/>
      <c s="7" r="L489"/>
      <c s="7" r="M489"/>
      <c s="7" r="N489"/>
      <c s="7" r="O489"/>
      <c s="7" r="P489"/>
      <c s="7" r="Q489"/>
      <c s="7" r="R489"/>
      <c s="7" r="S489"/>
      <c s="7" r="T489"/>
      <c s="7" r="U489"/>
      <c s="7" r="V489"/>
      <c s="7" r="W489"/>
      <c s="7" r="X489"/>
    </row>
    <row r="490">
      <c s="7" r="A490">
        <v>487.0</v>
      </c>
      <c t="s" s="7" r="B490">
        <v>2610</v>
      </c>
      <c t="s" s="8" r="C490">
        <v>2611</v>
      </c>
      <c t="s" s="9" r="D490">
        <v>2612</v>
      </c>
      <c t="str" s="7" r="E490">
        <f>2014-YEAR(D490)</f>
        <v>69</v>
      </c>
      <c t="s" s="7" r="F490">
        <v>2613</v>
      </c>
      <c t="s" s="7" r="G490">
        <v>2614</v>
      </c>
      <c s="7" r="H490">
        <v>3.0</v>
      </c>
      <c s="11" r="I490"/>
      <c s="7" r="J490"/>
      <c s="7" r="K490"/>
      <c s="7" r="L490"/>
      <c s="7" r="M490"/>
      <c s="7" r="N490"/>
      <c s="7" r="O490"/>
      <c s="7" r="P490"/>
      <c s="7" r="Q490"/>
      <c s="7" r="R490"/>
      <c s="7" r="S490"/>
      <c s="7" r="T490"/>
      <c s="7" r="U490"/>
      <c s="7" r="V490"/>
      <c s="7" r="W490"/>
      <c s="7" r="X490"/>
    </row>
    <row r="491">
      <c s="7" r="A491">
        <v>488.0</v>
      </c>
      <c t="s" s="7" r="B491">
        <v>2615</v>
      </c>
      <c t="s" s="8" r="C491">
        <v>2616</v>
      </c>
      <c t="s" s="9" r="D491">
        <v>2617</v>
      </c>
      <c t="str" s="7" r="E491">
        <f>2014-YEAR(D491)</f>
        <v>70</v>
      </c>
      <c t="s" s="7" r="F491">
        <v>2618</v>
      </c>
      <c t="s" s="7" r="G491">
        <v>2619</v>
      </c>
      <c s="7" r="H491">
        <v>3.0</v>
      </c>
      <c s="11" r="I491"/>
      <c s="7" r="J491"/>
      <c s="7" r="K491"/>
      <c s="7" r="L491"/>
      <c s="7" r="M491"/>
      <c s="7" r="N491"/>
      <c s="7" r="O491"/>
      <c s="7" r="P491"/>
      <c s="7" r="Q491"/>
      <c s="7" r="R491"/>
      <c s="7" r="S491"/>
      <c s="7" r="T491"/>
      <c s="7" r="U491"/>
      <c s="7" r="V491"/>
      <c s="7" r="W491"/>
      <c s="7" r="X491"/>
    </row>
    <row r="492">
      <c s="7" r="A492">
        <v>489.0</v>
      </c>
      <c t="s" s="7" r="B492">
        <v>2620</v>
      </c>
      <c t="s" s="8" r="C492">
        <v>2621</v>
      </c>
      <c t="s" s="9" r="D492">
        <v>2622</v>
      </c>
      <c t="str" s="7" r="E492">
        <f>2014-YEAR(D492)</f>
        <v>66</v>
      </c>
      <c t="s" s="7" r="F492">
        <v>2623</v>
      </c>
      <c t="s" s="7" r="G492">
        <v>2624</v>
      </c>
      <c s="7" r="H492">
        <v>3.0</v>
      </c>
      <c s="11" r="I492"/>
      <c s="7" r="J492"/>
      <c s="7" r="K492"/>
      <c s="7" r="L492"/>
      <c s="7" r="M492"/>
      <c s="7" r="N492"/>
      <c s="7" r="O492"/>
      <c s="7" r="P492"/>
      <c s="7" r="Q492"/>
      <c s="7" r="R492"/>
      <c s="7" r="S492"/>
      <c s="7" r="T492"/>
      <c s="7" r="U492"/>
      <c s="7" r="V492"/>
      <c s="7" r="W492"/>
      <c s="7" r="X492"/>
    </row>
    <row r="493">
      <c s="7" r="A493">
        <v>490.0</v>
      </c>
      <c t="s" s="7" r="B493">
        <v>2625</v>
      </c>
      <c t="s" s="8" r="C493">
        <v>2626</v>
      </c>
      <c t="s" s="9" r="D493">
        <v>2627</v>
      </c>
      <c t="str" s="7" r="E493">
        <f>2014-YEAR(D493)</f>
        <v>52</v>
      </c>
      <c t="s" s="7" r="F493">
        <v>2628</v>
      </c>
      <c t="s" s="7" r="G493">
        <v>2629</v>
      </c>
      <c s="7" r="H493">
        <v>3.0</v>
      </c>
      <c s="11" r="I493"/>
      <c s="7" r="J493"/>
      <c s="7" r="K493"/>
      <c s="7" r="L493"/>
      <c s="7" r="M493"/>
      <c s="7" r="N493"/>
      <c s="7" r="O493"/>
      <c s="7" r="P493"/>
      <c s="7" r="Q493"/>
      <c s="7" r="R493"/>
      <c s="7" r="S493"/>
      <c s="7" r="T493"/>
      <c s="7" r="U493"/>
      <c s="7" r="V493"/>
      <c s="7" r="W493"/>
      <c s="7" r="X493"/>
    </row>
    <row r="494">
      <c s="7" r="A494">
        <v>491.0</v>
      </c>
      <c t="s" s="7" r="B494">
        <v>2630</v>
      </c>
      <c t="s" s="8" r="C494">
        <v>2631</v>
      </c>
      <c t="s" s="9" r="D494">
        <v>2632</v>
      </c>
      <c t="str" s="7" r="E494">
        <f>2014-YEAR(D494)</f>
        <v>45</v>
      </c>
      <c t="s" s="7" r="F494">
        <v>2633</v>
      </c>
      <c t="s" s="7" r="G494">
        <v>2634</v>
      </c>
      <c s="7" r="H494">
        <v>3.0</v>
      </c>
      <c s="11" r="I494"/>
      <c s="7" r="J494"/>
      <c s="7" r="K494"/>
      <c s="7" r="L494"/>
      <c s="7" r="M494"/>
      <c s="7" r="N494"/>
      <c s="7" r="O494"/>
      <c s="7" r="P494"/>
      <c s="7" r="Q494"/>
      <c s="7" r="R494"/>
      <c s="7" r="S494"/>
      <c s="7" r="T494"/>
      <c s="7" r="U494"/>
      <c s="7" r="V494"/>
      <c s="7" r="W494"/>
      <c s="7" r="X494"/>
    </row>
    <row r="495">
      <c s="7" r="A495">
        <v>492.0</v>
      </c>
      <c t="s" s="7" r="B495">
        <v>2635</v>
      </c>
      <c t="s" s="8" r="C495">
        <v>2636</v>
      </c>
      <c s="9" r="D495">
        <v>27144.0</v>
      </c>
      <c t="str" s="7" r="E495">
        <f>2014-YEAR(D495)</f>
        <v>40</v>
      </c>
      <c t="s" s="7" r="F495">
        <v>2637</v>
      </c>
      <c t="s" s="7" r="G495">
        <v>2638</v>
      </c>
      <c s="7" r="H495">
        <v>3.0</v>
      </c>
      <c s="11" r="I495"/>
      <c s="7" r="J495"/>
      <c s="7" r="K495"/>
      <c s="7" r="L495"/>
      <c s="7" r="M495"/>
      <c s="7" r="N495"/>
      <c s="7" r="O495"/>
      <c s="7" r="P495"/>
      <c s="7" r="Q495"/>
      <c s="7" r="R495"/>
      <c s="7" r="S495"/>
      <c s="7" r="T495"/>
      <c s="7" r="U495"/>
      <c s="7" r="V495"/>
      <c s="7" r="W495"/>
      <c s="7" r="X495"/>
    </row>
    <row r="496">
      <c s="7" r="A496">
        <v>493.0</v>
      </c>
      <c t="s" s="7" r="B496">
        <v>2639</v>
      </c>
      <c t="s" s="8" r="C496">
        <v>2640</v>
      </c>
      <c t="s" s="9" r="D496">
        <v>2641</v>
      </c>
      <c t="str" s="7" r="E496">
        <f>2014-YEAR(D496)</f>
        <v>62</v>
      </c>
      <c t="s" s="7" r="F496">
        <v>2642</v>
      </c>
      <c t="s" s="7" r="G496">
        <v>2643</v>
      </c>
      <c s="7" r="H496">
        <v>3.0</v>
      </c>
      <c s="11" r="I496"/>
      <c s="7" r="J496"/>
      <c s="7" r="K496"/>
      <c s="7" r="L496"/>
      <c s="7" r="M496"/>
      <c s="7" r="N496"/>
      <c s="7" r="O496"/>
      <c s="7" r="P496"/>
      <c s="7" r="Q496"/>
      <c s="7" r="R496"/>
      <c s="7" r="S496"/>
      <c s="7" r="T496"/>
      <c s="7" r="U496"/>
      <c s="7" r="V496"/>
      <c s="7" r="W496"/>
      <c s="7" r="X496"/>
    </row>
    <row r="497">
      <c s="7" r="A497">
        <v>494.0</v>
      </c>
      <c t="s" s="7" r="B497">
        <v>2644</v>
      </c>
      <c t="s" s="8" r="C497">
        <v>2645</v>
      </c>
      <c s="9" r="D497">
        <v>27870.0</v>
      </c>
      <c t="str" s="7" r="E497">
        <f>2014-YEAR(D497)</f>
        <v>38</v>
      </c>
      <c t="s" s="7" r="F497">
        <v>2646</v>
      </c>
      <c t="s" s="7" r="G497">
        <v>2647</v>
      </c>
      <c s="7" r="H497">
        <v>3.0</v>
      </c>
      <c s="11" r="I497"/>
      <c s="7" r="J497"/>
      <c s="7" r="K497"/>
      <c s="7" r="L497"/>
      <c s="7" r="M497"/>
      <c s="7" r="N497"/>
      <c s="7" r="O497"/>
      <c s="7" r="P497"/>
      <c s="7" r="Q497"/>
      <c s="7" r="R497"/>
      <c s="7" r="S497"/>
      <c s="7" r="T497"/>
      <c s="7" r="U497"/>
      <c s="7" r="V497"/>
      <c s="7" r="W497"/>
      <c s="7" r="X497"/>
    </row>
    <row r="498">
      <c s="7" r="A498">
        <v>495.0</v>
      </c>
      <c t="s" s="7" r="B498">
        <v>2648</v>
      </c>
      <c t="s" s="8" r="C498">
        <v>2649</v>
      </c>
      <c t="s" s="9" r="D498">
        <v>2650</v>
      </c>
      <c t="str" s="7" r="E498">
        <f>2014-YEAR(D498)</f>
        <v>52</v>
      </c>
      <c t="s" s="7" r="F498">
        <v>2651</v>
      </c>
      <c t="s" s="7" r="G498">
        <v>2652</v>
      </c>
      <c s="7" r="H498">
        <v>4.0</v>
      </c>
      <c s="11" r="I498"/>
      <c s="7" r="J498"/>
      <c s="7" r="K498"/>
      <c s="7" r="L498"/>
      <c s="7" r="M498"/>
      <c s="7" r="N498"/>
      <c s="7" r="O498"/>
      <c s="7" r="P498"/>
      <c s="7" r="Q498"/>
      <c s="7" r="R498"/>
      <c s="7" r="S498"/>
      <c s="7" r="T498"/>
      <c s="7" r="U498"/>
      <c s="7" r="V498"/>
      <c s="7" r="W498"/>
      <c s="7" r="X498"/>
    </row>
    <row r="499">
      <c s="7" r="A499">
        <v>496.0</v>
      </c>
      <c t="s" s="7" r="B499">
        <v>2653</v>
      </c>
      <c t="s" s="8" r="C499">
        <v>2654</v>
      </c>
      <c t="s" s="9" r="D499">
        <v>2655</v>
      </c>
      <c t="str" s="7" r="E499">
        <f>2014-YEAR(D499)</f>
        <v>68</v>
      </c>
      <c t="s" s="7" r="F499">
        <v>2656</v>
      </c>
      <c t="s" s="7" r="G499">
        <v>2657</v>
      </c>
      <c s="7" r="H499">
        <v>6.0</v>
      </c>
      <c s="11" r="I499"/>
      <c s="7" r="J499"/>
      <c s="7" r="K499"/>
      <c s="7" r="L499"/>
      <c s="7" r="M499"/>
      <c s="7" r="N499"/>
      <c s="7" r="O499"/>
      <c s="7" r="P499"/>
      <c s="7" r="Q499"/>
      <c s="7" r="R499"/>
      <c s="7" r="S499"/>
      <c s="7" r="T499"/>
      <c s="7" r="U499"/>
      <c s="7" r="V499"/>
      <c s="7" r="W499"/>
      <c s="7" r="X499"/>
    </row>
    <row r="500">
      <c s="7" r="A500">
        <v>497.0</v>
      </c>
      <c t="s" s="7" r="B500">
        <v>2658</v>
      </c>
      <c t="s" s="8" r="C500">
        <v>2659</v>
      </c>
      <c t="s" s="9" r="D500">
        <v>2660</v>
      </c>
      <c t="str" s="7" r="E500">
        <f>2014-YEAR(D500)</f>
        <v>63</v>
      </c>
      <c t="s" s="7" r="F500">
        <v>2661</v>
      </c>
      <c t="s" s="7" r="G500">
        <v>2662</v>
      </c>
      <c s="7" r="H500">
        <v>3.0</v>
      </c>
      <c s="11" r="I500"/>
      <c s="7" r="J500"/>
      <c s="7" r="K500"/>
      <c s="7" r="L500"/>
      <c s="7" r="M500"/>
      <c s="7" r="N500"/>
      <c s="7" r="O500"/>
      <c s="7" r="P500"/>
      <c s="7" r="Q500"/>
      <c s="7" r="R500"/>
      <c s="7" r="S500"/>
      <c s="7" r="T500"/>
      <c s="7" r="U500"/>
      <c s="7" r="V500"/>
      <c s="7" r="W500"/>
      <c s="7" r="X500"/>
    </row>
    <row r="501">
      <c s="7" r="A501">
        <v>498.0</v>
      </c>
      <c t="s" s="7" r="B501">
        <v>2663</v>
      </c>
      <c t="s" s="8" r="C501">
        <v>2664</v>
      </c>
      <c s="9" r="D501">
        <v>27004.0</v>
      </c>
      <c t="str" s="7" r="E501">
        <f>2014-YEAR(D501)</f>
        <v>41</v>
      </c>
      <c t="s" s="7" r="F501">
        <v>2665</v>
      </c>
      <c t="s" s="7" r="G501">
        <v>2666</v>
      </c>
      <c s="7" r="H501">
        <v>3.0</v>
      </c>
      <c s="11" r="I501"/>
      <c s="7" r="J501"/>
      <c s="7" r="K501"/>
      <c s="7" r="L501"/>
      <c s="7" r="M501"/>
      <c s="7" r="N501"/>
      <c s="7" r="O501"/>
      <c s="7" r="P501"/>
      <c s="7" r="Q501"/>
      <c s="7" r="R501"/>
      <c s="7" r="S501"/>
      <c s="7" r="T501"/>
      <c s="7" r="U501"/>
      <c s="7" r="V501"/>
      <c s="7" r="W501"/>
      <c s="7" r="X501"/>
    </row>
    <row r="502">
      <c s="7" r="A502">
        <v>499.0</v>
      </c>
      <c t="s" s="7" r="B502">
        <v>2667</v>
      </c>
      <c t="s" s="8" r="C502">
        <v>2668</v>
      </c>
      <c t="s" s="9" r="D502">
        <v>2669</v>
      </c>
      <c t="str" s="7" r="E502">
        <f>2014-YEAR(D502)</f>
        <v>45</v>
      </c>
      <c t="s" s="7" r="F502">
        <v>2670</v>
      </c>
      <c t="s" s="7" r="G502">
        <v>2671</v>
      </c>
      <c s="7" r="H502">
        <v>3.0</v>
      </c>
      <c s="11" r="I502"/>
      <c s="7" r="J502"/>
      <c s="7" r="K502"/>
      <c s="7" r="L502"/>
      <c s="7" r="M502"/>
      <c s="7" r="N502"/>
      <c s="7" r="O502"/>
      <c s="7" r="P502"/>
      <c s="7" r="Q502"/>
      <c s="7" r="R502"/>
      <c s="7" r="S502"/>
      <c s="7" r="T502"/>
      <c s="7" r="U502"/>
      <c s="7" r="V502"/>
      <c s="7" r="W502"/>
      <c s="7" r="X502"/>
    </row>
    <row r="503">
      <c s="7" r="A503">
        <v>500.0</v>
      </c>
      <c t="s" s="7" r="B503">
        <v>2672</v>
      </c>
      <c t="s" s="8" r="C503">
        <v>2673</v>
      </c>
      <c t="s" s="9" r="D503">
        <v>2674</v>
      </c>
      <c t="str" s="7" r="E503">
        <f>2014-YEAR(D503)</f>
        <v>54</v>
      </c>
      <c t="s" s="7" r="F503">
        <v>2675</v>
      </c>
      <c t="s" s="7" r="G503">
        <v>2676</v>
      </c>
      <c s="7" r="H503">
        <v>4.0</v>
      </c>
      <c s="11" r="I503"/>
      <c s="7" r="J503"/>
      <c s="7" r="K503"/>
      <c s="7" r="L503"/>
      <c s="7" r="M503"/>
      <c s="7" r="N503"/>
      <c s="7" r="O503"/>
      <c s="7" r="P503"/>
      <c s="7" r="Q503"/>
      <c s="7" r="R503"/>
      <c s="7" r="S503"/>
      <c s="7" r="T503"/>
      <c s="7" r="U503"/>
      <c s="7" r="V503"/>
      <c s="7" r="W503"/>
      <c s="7" r="X503"/>
    </row>
    <row r="504">
      <c s="7" r="A504">
        <v>501.0</v>
      </c>
      <c t="s" s="7" r="B504">
        <v>2677</v>
      </c>
      <c t="s" s="8" r="C504">
        <v>2678</v>
      </c>
      <c t="s" s="9" r="D504">
        <v>2679</v>
      </c>
      <c t="str" s="7" r="E504">
        <f>2014-YEAR(D504)</f>
        <v>50</v>
      </c>
      <c t="s" s="7" r="F504">
        <v>2680</v>
      </c>
      <c t="s" s="7" r="G504">
        <v>2681</v>
      </c>
      <c s="7" r="H504">
        <v>3.0</v>
      </c>
      <c s="11" r="I504"/>
      <c s="7" r="J504"/>
      <c s="7" r="K504"/>
      <c s="7" r="L504"/>
      <c s="7" r="M504"/>
      <c s="7" r="N504"/>
      <c s="7" r="O504"/>
      <c s="7" r="P504"/>
      <c s="7" r="Q504"/>
      <c s="7" r="R504"/>
      <c s="7" r="S504"/>
      <c s="7" r="T504"/>
      <c s="7" r="U504"/>
      <c s="7" r="V504"/>
      <c s="7" r="W504"/>
      <c s="7" r="X504"/>
    </row>
    <row r="505">
      <c s="7" r="A505">
        <v>502.0</v>
      </c>
      <c t="s" s="7" r="B505">
        <v>2682</v>
      </c>
      <c t="s" s="8" r="C505">
        <v>2683</v>
      </c>
      <c t="s" s="9" r="D505">
        <v>2684</v>
      </c>
      <c t="str" s="7" r="E505">
        <f>2014-YEAR(D505)</f>
        <v>65</v>
      </c>
      <c t="s" s="7" r="F505">
        <v>2685</v>
      </c>
      <c t="s" s="7" r="G505">
        <v>2686</v>
      </c>
      <c s="7" r="H505">
        <v>7.0</v>
      </c>
      <c s="11" r="I505"/>
      <c s="7" r="J505"/>
      <c s="7" r="K505"/>
      <c s="7" r="L505"/>
      <c s="7" r="M505"/>
      <c s="7" r="N505"/>
      <c s="7" r="O505"/>
      <c s="7" r="P505"/>
      <c s="7" r="Q505"/>
      <c s="7" r="R505"/>
      <c s="7" r="S505"/>
      <c s="7" r="T505"/>
      <c s="7" r="U505"/>
      <c s="7" r="V505"/>
      <c s="7" r="W505"/>
      <c s="7" r="X505"/>
    </row>
    <row r="506">
      <c s="7" r="A506">
        <v>503.0</v>
      </c>
      <c t="s" s="7" r="B506">
        <v>2687</v>
      </c>
      <c t="s" s="8" r="C506">
        <v>2688</v>
      </c>
      <c t="s" s="9" r="D506">
        <v>2689</v>
      </c>
      <c t="str" s="7" r="E506">
        <f>2014-YEAR(D506)</f>
        <v>60</v>
      </c>
      <c t="s" s="7" r="F506">
        <v>2690</v>
      </c>
      <c t="s" s="7" r="G506">
        <v>2691</v>
      </c>
      <c s="7" r="H506">
        <v>3.0</v>
      </c>
      <c s="11" r="I506"/>
      <c s="7" r="J506"/>
      <c s="7" r="K506"/>
      <c s="7" r="L506"/>
      <c s="7" r="M506"/>
      <c s="7" r="N506"/>
      <c s="7" r="O506"/>
      <c s="7" r="P506"/>
      <c s="7" r="Q506"/>
      <c s="7" r="R506"/>
      <c s="7" r="S506"/>
      <c s="7" r="T506"/>
      <c s="7" r="U506"/>
      <c s="7" r="V506"/>
      <c s="7" r="W506"/>
      <c s="7" r="X506"/>
    </row>
    <row r="507">
      <c s="7" r="A507">
        <v>504.0</v>
      </c>
      <c t="s" s="7" r="B507">
        <v>2692</v>
      </c>
      <c t="s" s="8" r="C507">
        <v>2693</v>
      </c>
      <c t="s" s="9" r="D507">
        <v>2694</v>
      </c>
      <c t="str" s="7" r="E507">
        <f>2014-YEAR(D507)</f>
        <v>46</v>
      </c>
      <c t="s" s="7" r="F507">
        <v>2695</v>
      </c>
      <c t="s" s="7" r="G507">
        <v>2696</v>
      </c>
      <c s="7" r="H507">
        <v>3.0</v>
      </c>
      <c s="11" r="I507"/>
      <c s="7" r="J507"/>
      <c s="7" r="K507"/>
      <c s="7" r="L507"/>
      <c s="7" r="M507"/>
      <c s="7" r="N507"/>
      <c s="7" r="O507"/>
      <c s="7" r="P507"/>
      <c s="7" r="Q507"/>
      <c s="7" r="R507"/>
      <c s="7" r="S507"/>
      <c s="7" r="T507"/>
      <c s="7" r="U507"/>
      <c s="7" r="V507"/>
      <c s="7" r="W507"/>
      <c s="7" r="X507"/>
    </row>
    <row r="508">
      <c s="7" r="A508">
        <v>505.0</v>
      </c>
      <c t="s" s="7" r="B508">
        <v>2697</v>
      </c>
      <c t="s" s="8" r="C508">
        <v>2698</v>
      </c>
      <c t="s" s="9" r="D508">
        <v>2699</v>
      </c>
      <c t="str" s="7" r="E508">
        <f>2014-YEAR(D508)</f>
        <v>50</v>
      </c>
      <c t="s" s="7" r="F508">
        <v>2700</v>
      </c>
      <c t="s" s="7" r="G508">
        <v>2701</v>
      </c>
      <c s="7" r="H508">
        <v>7.0</v>
      </c>
      <c s="11" r="I508"/>
      <c s="7" r="J508"/>
      <c s="7" r="K508"/>
      <c s="7" r="L508"/>
      <c s="7" r="M508"/>
      <c s="7" r="N508"/>
      <c s="7" r="O508"/>
      <c s="7" r="P508"/>
      <c s="7" r="Q508"/>
      <c s="7" r="R508"/>
      <c s="7" r="S508"/>
      <c s="7" r="T508"/>
      <c s="7" r="U508"/>
      <c s="7" r="V508"/>
      <c s="7" r="W508"/>
      <c s="7" r="X508"/>
    </row>
    <row r="509">
      <c s="7" r="A509">
        <v>506.0</v>
      </c>
      <c t="s" s="7" r="B509">
        <v>2702</v>
      </c>
      <c t="s" s="8" r="C509">
        <v>2703</v>
      </c>
      <c t="s" s="9" r="D509">
        <v>2704</v>
      </c>
      <c t="str" s="7" r="E509">
        <f>2014-YEAR(D509)</f>
        <v>74</v>
      </c>
      <c t="s" s="7" r="F509">
        <v>2705</v>
      </c>
      <c t="s" s="7" r="G509">
        <v>2706</v>
      </c>
      <c s="7" r="H509">
        <v>3.0</v>
      </c>
      <c s="11" r="I509"/>
      <c s="7" r="J509"/>
      <c s="7" r="K509"/>
      <c s="7" r="L509"/>
      <c s="7" r="M509"/>
      <c s="7" r="N509"/>
      <c s="7" r="O509"/>
      <c s="7" r="P509"/>
      <c s="7" r="Q509"/>
      <c s="7" r="R509"/>
      <c s="7" r="S509"/>
      <c s="7" r="T509"/>
      <c s="7" r="U509"/>
      <c s="7" r="V509"/>
      <c s="7" r="W509"/>
      <c s="7" r="X509"/>
    </row>
    <row r="510">
      <c s="7" r="A510">
        <v>507.0</v>
      </c>
      <c t="s" s="7" r="B510">
        <v>2707</v>
      </c>
      <c t="s" s="8" r="C510">
        <v>2708</v>
      </c>
      <c s="9" r="D510">
        <v>25793.0</v>
      </c>
      <c t="str" s="7" r="E510">
        <f>2014-YEAR(D510)</f>
        <v>44</v>
      </c>
      <c t="s" s="7" r="F510">
        <v>2709</v>
      </c>
      <c t="s" s="7" r="G510">
        <v>2710</v>
      </c>
      <c s="7" r="H510">
        <v>3.0</v>
      </c>
      <c s="11" r="I510"/>
      <c s="7" r="J510"/>
      <c s="7" r="K510"/>
      <c s="7" r="L510"/>
      <c s="7" r="M510"/>
      <c s="7" r="N510"/>
      <c s="7" r="O510"/>
      <c s="7" r="P510"/>
      <c s="7" r="Q510"/>
      <c s="7" r="R510"/>
      <c s="7" r="S510"/>
      <c s="7" r="T510"/>
      <c s="7" r="U510"/>
      <c s="7" r="V510"/>
      <c s="7" r="W510"/>
      <c s="7" r="X510"/>
    </row>
    <row r="511">
      <c s="7" r="A511">
        <v>508.0</v>
      </c>
      <c t="s" s="7" r="B511">
        <v>2711</v>
      </c>
      <c t="s" s="8" r="C511">
        <v>2712</v>
      </c>
      <c t="s" s="9" r="D511">
        <v>2713</v>
      </c>
      <c t="str" s="7" r="E511">
        <f>2014-YEAR(D511)</f>
        <v>71</v>
      </c>
      <c t="s" s="7" r="F511">
        <v>2714</v>
      </c>
      <c t="s" s="7" r="G511">
        <v>2715</v>
      </c>
      <c s="7" r="H511">
        <v>4.0</v>
      </c>
      <c s="11" r="I511"/>
      <c s="7" r="J511"/>
      <c s="7" r="K511"/>
      <c s="7" r="L511"/>
      <c s="7" r="M511"/>
      <c s="7" r="N511"/>
      <c s="7" r="O511"/>
      <c s="7" r="P511"/>
      <c s="7" r="Q511"/>
      <c s="7" r="R511"/>
      <c s="7" r="S511"/>
      <c s="7" r="T511"/>
      <c s="7" r="U511"/>
      <c s="7" r="V511"/>
      <c s="7" r="W511"/>
      <c s="7" r="X511"/>
    </row>
    <row r="512">
      <c s="7" r="A512">
        <v>509.0</v>
      </c>
      <c t="s" s="7" r="B512">
        <v>2716</v>
      </c>
      <c t="s" s="8" r="C512">
        <v>2717</v>
      </c>
      <c t="s" s="9" r="D512">
        <v>2718</v>
      </c>
      <c t="str" s="7" r="E512">
        <f>2014-YEAR(D512)</f>
        <v>61</v>
      </c>
      <c t="s" s="7" r="F512">
        <v>2719</v>
      </c>
      <c t="s" s="7" r="G512">
        <v>2720</v>
      </c>
      <c s="7" r="H512">
        <v>3.0</v>
      </c>
      <c s="11" r="I512"/>
      <c s="7" r="J512"/>
      <c s="7" r="K512"/>
      <c s="7" r="L512"/>
      <c s="7" r="M512"/>
      <c s="7" r="N512"/>
      <c s="7" r="O512"/>
      <c s="7" r="P512"/>
      <c s="7" r="Q512"/>
      <c s="7" r="R512"/>
      <c s="7" r="S512"/>
      <c s="7" r="T512"/>
      <c s="7" r="U512"/>
      <c s="7" r="V512"/>
      <c s="7" r="W512"/>
      <c s="7" r="X512"/>
    </row>
    <row r="513">
      <c s="7" r="A513">
        <v>510.0</v>
      </c>
      <c t="s" s="7" r="B513">
        <v>2721</v>
      </c>
      <c t="s" s="8" r="C513">
        <v>2722</v>
      </c>
      <c t="s" s="9" r="D513">
        <v>2723</v>
      </c>
      <c t="str" s="7" r="E513">
        <f>2014-YEAR(D513)</f>
        <v>58</v>
      </c>
      <c t="s" s="7" r="F513">
        <v>2724</v>
      </c>
      <c t="s" s="7" r="G513">
        <v>2725</v>
      </c>
      <c s="7" r="H513">
        <v>4.0</v>
      </c>
      <c s="11" r="I513"/>
      <c s="7" r="J513"/>
      <c s="7" r="K513"/>
      <c s="7" r="L513"/>
      <c s="7" r="M513"/>
      <c s="7" r="N513"/>
      <c s="7" r="O513"/>
      <c s="7" r="P513"/>
      <c s="7" r="Q513"/>
      <c s="7" r="R513"/>
      <c s="7" r="S513"/>
      <c s="7" r="T513"/>
      <c s="7" r="U513"/>
      <c s="7" r="V513"/>
      <c s="7" r="W513"/>
      <c s="7" r="X513"/>
    </row>
    <row r="514">
      <c s="7" r="A514">
        <v>511.0</v>
      </c>
      <c t="s" s="7" r="B514">
        <v>2726</v>
      </c>
      <c t="s" s="8" r="C514">
        <v>2727</v>
      </c>
      <c t="s" s="9" r="D514">
        <v>2728</v>
      </c>
      <c t="str" s="7" r="E514">
        <f>2014-YEAR(D514)</f>
        <v>60</v>
      </c>
      <c t="s" s="7" r="F514">
        <v>2729</v>
      </c>
      <c t="s" s="7" r="G514">
        <v>2730</v>
      </c>
      <c s="7" r="H514">
        <v>3.0</v>
      </c>
      <c s="11" r="I514"/>
      <c s="7" r="J514"/>
      <c s="7" r="K514"/>
      <c s="7" r="L514"/>
      <c s="7" r="M514"/>
      <c s="7" r="N514"/>
      <c s="7" r="O514"/>
      <c s="7" r="P514"/>
      <c s="7" r="Q514"/>
      <c s="7" r="R514"/>
      <c s="7" r="S514"/>
      <c s="7" r="T514"/>
      <c s="7" r="U514"/>
      <c s="7" r="V514"/>
      <c s="7" r="W514"/>
      <c s="7" r="X514"/>
    </row>
    <row r="515">
      <c s="7" r="A515">
        <v>512.0</v>
      </c>
      <c t="s" s="7" r="B515">
        <v>2731</v>
      </c>
      <c t="s" s="8" r="C515">
        <v>2732</v>
      </c>
      <c t="s" s="9" r="D515">
        <v>2733</v>
      </c>
      <c t="str" s="7" r="E515">
        <f>2014-YEAR(D515)</f>
        <v>78</v>
      </c>
      <c t="s" s="7" r="F515">
        <v>2734</v>
      </c>
      <c t="s" s="7" r="G515">
        <v>2735</v>
      </c>
      <c s="7" r="H515">
        <v>3.0</v>
      </c>
      <c s="11" r="I515"/>
      <c s="7" r="J515"/>
      <c s="7" r="K515"/>
      <c s="7" r="L515"/>
      <c s="7" r="M515"/>
      <c s="7" r="N515"/>
      <c s="7" r="O515"/>
      <c s="7" r="P515"/>
      <c s="7" r="Q515"/>
      <c s="7" r="R515"/>
      <c s="7" r="S515"/>
      <c s="7" r="T515"/>
      <c s="7" r="U515"/>
      <c s="7" r="V515"/>
      <c s="7" r="W515"/>
      <c s="7" r="X515"/>
    </row>
    <row r="516">
      <c s="7" r="A516">
        <v>513.0</v>
      </c>
      <c t="s" s="7" r="B516">
        <v>2736</v>
      </c>
      <c t="s" s="8" r="C516">
        <v>2737</v>
      </c>
      <c t="s" s="9" r="D516">
        <v>2738</v>
      </c>
      <c t="str" s="7" r="E516">
        <f>2014-YEAR(D516)</f>
        <v>59</v>
      </c>
      <c t="s" s="7" r="F516">
        <v>2739</v>
      </c>
      <c t="s" s="7" r="G516">
        <v>2740</v>
      </c>
      <c s="7" r="H516">
        <v>3.0</v>
      </c>
      <c s="11" r="I516"/>
      <c s="7" r="J516"/>
      <c s="7" r="K516"/>
      <c s="7" r="L516"/>
      <c s="7" r="M516"/>
      <c s="7" r="N516"/>
      <c s="7" r="O516"/>
      <c s="7" r="P516"/>
      <c s="7" r="Q516"/>
      <c s="7" r="R516"/>
      <c s="7" r="S516"/>
      <c s="7" r="T516"/>
      <c s="7" r="U516"/>
      <c s="7" r="V516"/>
      <c s="7" r="W516"/>
      <c s="7" r="X516"/>
    </row>
    <row r="517">
      <c s="7" r="A517">
        <v>514.0</v>
      </c>
      <c t="s" s="7" r="B517">
        <v>2741</v>
      </c>
      <c t="s" s="8" r="C517">
        <v>2742</v>
      </c>
      <c t="s" s="9" r="D517">
        <v>2743</v>
      </c>
      <c t="str" s="7" r="E517">
        <f>2014-YEAR(D517)</f>
        <v>67</v>
      </c>
      <c t="s" s="7" r="F517">
        <v>2744</v>
      </c>
      <c t="s" s="7" r="G517">
        <v>2745</v>
      </c>
      <c s="7" r="H517">
        <v>7.0</v>
      </c>
      <c s="11" r="I517"/>
      <c s="7" r="J517"/>
      <c s="7" r="K517"/>
      <c s="7" r="L517"/>
      <c s="7" r="M517"/>
      <c s="7" r="N517"/>
      <c s="7" r="O517"/>
      <c s="7" r="P517"/>
      <c s="7" r="Q517"/>
      <c s="7" r="R517"/>
      <c s="7" r="S517"/>
      <c s="7" r="T517"/>
      <c s="7" r="U517"/>
      <c s="7" r="V517"/>
      <c s="7" r="W517"/>
      <c s="7" r="X517"/>
    </row>
    <row r="518">
      <c s="7" r="A518">
        <v>515.0</v>
      </c>
      <c t="s" s="7" r="B518">
        <v>2746</v>
      </c>
      <c t="s" s="8" r="C518">
        <v>2747</v>
      </c>
      <c t="s" s="9" r="D518">
        <v>2748</v>
      </c>
      <c t="str" s="7" r="E518">
        <f>2014-YEAR(D518)</f>
        <v>71</v>
      </c>
      <c t="s" s="7" r="F518">
        <v>2749</v>
      </c>
      <c t="s" s="7" r="G518">
        <v>2750</v>
      </c>
      <c s="7" r="H518">
        <v>3.0</v>
      </c>
      <c s="11" r="I518"/>
      <c s="7" r="J518"/>
      <c s="7" r="K518"/>
      <c s="7" r="L518"/>
      <c s="7" r="M518"/>
      <c s="7" r="N518"/>
      <c s="7" r="O518"/>
      <c s="7" r="P518"/>
      <c s="7" r="Q518"/>
      <c s="7" r="R518"/>
      <c s="7" r="S518"/>
      <c s="7" r="T518"/>
      <c s="7" r="U518"/>
      <c s="7" r="V518"/>
      <c s="7" r="W518"/>
      <c s="7" r="X518"/>
    </row>
    <row r="519">
      <c s="7" r="A519">
        <v>516.0</v>
      </c>
      <c t="s" s="7" r="B519">
        <v>2751</v>
      </c>
      <c t="s" s="8" r="C519">
        <v>2752</v>
      </c>
      <c t="s" s="9" r="D519">
        <v>2753</v>
      </c>
      <c t="str" s="7" r="E519">
        <f>2014-YEAR(D519)</f>
        <v>64</v>
      </c>
      <c t="s" s="7" r="F519">
        <v>2754</v>
      </c>
      <c t="s" s="7" r="G519">
        <v>2755</v>
      </c>
      <c s="7" r="H519">
        <v>3.0</v>
      </c>
      <c s="11" r="I519"/>
      <c s="7" r="J519"/>
      <c s="7" r="K519"/>
      <c s="7" r="L519"/>
      <c s="7" r="M519"/>
      <c s="7" r="N519"/>
      <c s="7" r="O519"/>
      <c s="7" r="P519"/>
      <c s="7" r="Q519"/>
      <c s="7" r="R519"/>
      <c s="7" r="S519"/>
      <c s="7" r="T519"/>
      <c s="7" r="U519"/>
      <c s="7" r="V519"/>
      <c s="7" r="W519"/>
      <c s="7" r="X519"/>
    </row>
    <row r="520">
      <c s="7" r="A520">
        <v>517.0</v>
      </c>
      <c t="s" s="7" r="B520">
        <v>2756</v>
      </c>
      <c t="s" s="8" r="C520">
        <v>2757</v>
      </c>
      <c t="s" s="9" r="D520">
        <v>2758</v>
      </c>
      <c t="str" s="7" r="E520">
        <f>2014-YEAR(D520)</f>
        <v>53</v>
      </c>
      <c t="s" s="7" r="F520">
        <v>2759</v>
      </c>
      <c t="s" s="7" r="G520">
        <v>2760</v>
      </c>
      <c s="7" r="H520">
        <v>1.0</v>
      </c>
      <c s="11" r="I520"/>
      <c s="7" r="J520"/>
      <c s="7" r="K520"/>
      <c s="7" r="L520"/>
      <c s="7" r="M520"/>
      <c s="7" r="N520"/>
      <c s="7" r="O520"/>
      <c s="7" r="P520"/>
      <c s="7" r="Q520"/>
      <c s="7" r="R520"/>
      <c s="7" r="S520"/>
      <c s="7" r="T520"/>
      <c s="7" r="U520"/>
      <c s="7" r="V520"/>
      <c s="7" r="W520"/>
      <c s="7" r="X520"/>
    </row>
    <row r="521">
      <c s="7" r="A521">
        <v>518.0</v>
      </c>
      <c t="s" s="7" r="B521">
        <v>2761</v>
      </c>
      <c t="s" s="8" r="C521">
        <v>2762</v>
      </c>
      <c t="s" s="9" r="D521">
        <v>2763</v>
      </c>
      <c t="str" s="7" r="E521">
        <f>2014-YEAR(D521)</f>
        <v>55</v>
      </c>
      <c t="s" s="7" r="F521">
        <v>2764</v>
      </c>
      <c t="s" s="7" r="G521">
        <v>2765</v>
      </c>
      <c s="7" r="H521">
        <v>3.0</v>
      </c>
      <c s="11" r="I521"/>
      <c s="7" r="J521"/>
      <c s="7" r="K521"/>
      <c s="7" r="L521"/>
      <c s="7" r="M521"/>
      <c s="7" r="N521"/>
      <c s="7" r="O521"/>
      <c s="7" r="P521"/>
      <c s="7" r="Q521"/>
      <c s="7" r="R521"/>
      <c s="7" r="S521"/>
      <c s="7" r="T521"/>
      <c s="7" r="U521"/>
      <c s="7" r="V521"/>
      <c s="7" r="W521"/>
      <c s="7" r="X521"/>
    </row>
    <row r="522">
      <c s="7" r="A522">
        <v>519.0</v>
      </c>
      <c t="s" s="7" r="B522">
        <v>2766</v>
      </c>
      <c t="s" s="8" r="C522">
        <v>2767</v>
      </c>
      <c t="s" s="9" r="D522">
        <v>2768</v>
      </c>
      <c t="str" s="7" r="E522">
        <f>2014-YEAR(D522)</f>
        <v>69</v>
      </c>
      <c t="s" s="7" r="F522">
        <v>2769</v>
      </c>
      <c t="s" s="7" r="G522">
        <v>2770</v>
      </c>
      <c s="7" r="H522">
        <v>7.0</v>
      </c>
      <c s="11" r="I522"/>
      <c s="7" r="J522"/>
      <c s="7" r="K522"/>
      <c s="7" r="L522"/>
      <c s="7" r="M522"/>
      <c s="7" r="N522"/>
      <c s="7" r="O522"/>
      <c s="7" r="P522"/>
      <c s="7" r="Q522"/>
      <c s="7" r="R522"/>
      <c s="7" r="S522"/>
      <c s="7" r="T522"/>
      <c s="7" r="U522"/>
      <c s="7" r="V522"/>
      <c s="7" r="W522"/>
      <c s="7" r="X522"/>
    </row>
    <row r="523">
      <c s="7" r="A523">
        <v>520.0</v>
      </c>
      <c t="s" s="7" r="B523">
        <v>2771</v>
      </c>
      <c t="s" s="8" r="C523">
        <v>2772</v>
      </c>
      <c t="s" s="9" r="D523">
        <v>2773</v>
      </c>
      <c t="str" s="7" r="E523">
        <f>2014-YEAR(D523)</f>
        <v>48</v>
      </c>
      <c t="s" s="7" r="F523">
        <v>2774</v>
      </c>
      <c t="s" s="7" r="G523">
        <v>2775</v>
      </c>
      <c s="7" r="H523">
        <v>3.0</v>
      </c>
      <c s="11" r="I523"/>
      <c s="7" r="J523"/>
      <c s="7" r="K523"/>
      <c s="7" r="L523"/>
      <c s="7" r="M523"/>
      <c s="7" r="N523"/>
      <c s="7" r="O523"/>
      <c s="7" r="P523"/>
      <c s="7" r="Q523"/>
      <c s="7" r="R523"/>
      <c s="7" r="S523"/>
      <c s="7" r="T523"/>
      <c s="7" r="U523"/>
      <c s="7" r="V523"/>
      <c s="7" r="W523"/>
      <c s="7" r="X523"/>
    </row>
    <row r="524">
      <c s="7" r="A524">
        <v>521.0</v>
      </c>
      <c t="s" s="7" r="B524">
        <v>2776</v>
      </c>
      <c t="s" s="8" r="C524">
        <v>2777</v>
      </c>
      <c s="9" r="D524">
        <v>26162.0</v>
      </c>
      <c t="str" s="7" r="E524">
        <f>2014-YEAR(D524)</f>
        <v>43</v>
      </c>
      <c t="s" s="7" r="F524">
        <v>2778</v>
      </c>
      <c t="s" s="7" r="G524">
        <v>2779</v>
      </c>
      <c s="7" r="H524">
        <v>3.0</v>
      </c>
      <c s="11" r="I524"/>
      <c s="7" r="J524"/>
      <c s="7" r="K524"/>
      <c s="7" r="L524"/>
      <c s="7" r="M524"/>
      <c s="7" r="N524"/>
      <c s="7" r="O524"/>
      <c s="7" r="P524"/>
      <c s="7" r="Q524"/>
      <c s="7" r="R524"/>
      <c s="7" r="S524"/>
      <c s="7" r="T524"/>
      <c s="7" r="U524"/>
      <c s="7" r="V524"/>
      <c s="7" r="W524"/>
      <c s="7" r="X524"/>
    </row>
    <row r="525">
      <c s="7" r="A525">
        <v>522.0</v>
      </c>
      <c t="s" s="7" r="B525">
        <v>2780</v>
      </c>
      <c t="s" s="8" r="C525">
        <v>2781</v>
      </c>
      <c s="9" r="D525">
        <v>27607.0</v>
      </c>
      <c t="str" s="7" r="E525">
        <f>2014-YEAR(D525)</f>
        <v>39</v>
      </c>
      <c t="s" s="7" r="F525">
        <v>2782</v>
      </c>
      <c t="s" s="7" r="G525">
        <v>2783</v>
      </c>
      <c s="7" r="H525">
        <v>3.0</v>
      </c>
      <c s="11" r="I525"/>
      <c s="7" r="J525"/>
      <c s="7" r="K525"/>
      <c s="7" r="L525"/>
      <c s="7" r="M525"/>
      <c s="7" r="N525"/>
      <c s="7" r="O525"/>
      <c s="7" r="P525"/>
      <c s="7" r="Q525"/>
      <c s="7" r="R525"/>
      <c s="7" r="S525"/>
      <c s="7" r="T525"/>
      <c s="7" r="U525"/>
      <c s="7" r="V525"/>
      <c s="7" r="W525"/>
      <c s="7" r="X525"/>
    </row>
    <row r="526">
      <c s="7" r="A526">
        <v>523.0</v>
      </c>
      <c t="s" s="7" r="B526">
        <v>2784</v>
      </c>
      <c t="s" s="8" r="C526">
        <v>2785</v>
      </c>
      <c t="s" s="9" r="D526">
        <v>2786</v>
      </c>
      <c t="str" s="7" r="E526">
        <f>2014-YEAR(D526)</f>
        <v>61</v>
      </c>
      <c t="s" s="7" r="F526">
        <v>2787</v>
      </c>
      <c t="s" s="7" r="G526">
        <v>2788</v>
      </c>
      <c s="7" r="H526">
        <v>3.0</v>
      </c>
      <c s="11" r="I526"/>
      <c s="7" r="J526"/>
      <c s="7" r="K526"/>
      <c s="7" r="L526"/>
      <c s="7" r="M526"/>
      <c s="7" r="N526"/>
      <c s="7" r="O526"/>
      <c s="7" r="P526"/>
      <c s="7" r="Q526"/>
      <c s="7" r="R526"/>
      <c s="7" r="S526"/>
      <c s="7" r="T526"/>
      <c s="7" r="U526"/>
      <c s="7" r="V526"/>
      <c s="7" r="W526"/>
      <c s="7" r="X526"/>
    </row>
    <row r="527">
      <c s="7" r="A527">
        <v>524.0</v>
      </c>
      <c t="s" s="7" r="B527">
        <v>2789</v>
      </c>
      <c t="s" s="8" r="C527">
        <v>2790</v>
      </c>
      <c t="s" s="9" r="D527">
        <v>2791</v>
      </c>
      <c t="str" s="7" r="E527">
        <f>2014-YEAR(D527)</f>
        <v>50</v>
      </c>
      <c t="s" s="7" r="F527">
        <v>2792</v>
      </c>
      <c t="s" s="7" r="G527">
        <v>2793</v>
      </c>
      <c s="7" r="H527">
        <v>3.0</v>
      </c>
      <c s="11" r="I527"/>
      <c s="7" r="J527"/>
      <c s="7" r="K527"/>
      <c s="7" r="L527"/>
      <c s="7" r="M527"/>
      <c s="7" r="N527"/>
      <c s="7" r="O527"/>
      <c s="7" r="P527"/>
      <c s="7" r="Q527"/>
      <c s="7" r="R527"/>
      <c s="7" r="S527"/>
      <c s="7" r="T527"/>
      <c s="7" r="U527"/>
      <c s="7" r="V527"/>
      <c s="7" r="W527"/>
      <c s="7" r="X527"/>
    </row>
    <row r="528">
      <c s="7" r="A528">
        <v>525.0</v>
      </c>
      <c t="s" s="7" r="B528">
        <v>2794</v>
      </c>
      <c t="s" s="8" r="C528">
        <v>2795</v>
      </c>
      <c t="s" s="9" r="D528">
        <v>2796</v>
      </c>
      <c t="str" s="7" r="E528">
        <f>2014-YEAR(D528)</f>
        <v>52</v>
      </c>
      <c t="s" s="7" r="F528">
        <v>2797</v>
      </c>
      <c t="s" s="7" r="G528">
        <v>2798</v>
      </c>
      <c s="7" r="H528">
        <v>8.0</v>
      </c>
      <c s="11" r="I528"/>
      <c s="7" r="J528"/>
      <c s="7" r="K528"/>
      <c s="7" r="L528"/>
      <c s="7" r="M528"/>
      <c s="7" r="N528"/>
      <c s="7" r="O528"/>
      <c s="7" r="P528"/>
      <c s="7" r="Q528"/>
      <c s="7" r="R528"/>
      <c s="7" r="S528"/>
      <c s="7" r="T528"/>
      <c s="7" r="U528"/>
      <c s="7" r="V528"/>
      <c s="7" r="W528"/>
      <c s="7" r="X528"/>
    </row>
    <row r="529">
      <c s="7" r="A529">
        <v>526.0</v>
      </c>
      <c t="s" s="7" r="B529">
        <v>2799</v>
      </c>
      <c t="s" s="8" r="C529">
        <v>2800</v>
      </c>
      <c t="s" s="9" r="D529">
        <v>2801</v>
      </c>
      <c t="str" s="7" r="E529">
        <f>2014-YEAR(D529)</f>
        <v>63</v>
      </c>
      <c t="s" s="7" r="F529">
        <v>2802</v>
      </c>
      <c t="s" s="7" r="G529">
        <v>2803</v>
      </c>
      <c s="7" r="H529">
        <v>3.0</v>
      </c>
      <c s="11" r="I529"/>
      <c s="7" r="J529"/>
      <c s="7" r="K529"/>
      <c s="7" r="L529"/>
      <c s="7" r="M529"/>
      <c s="7" r="N529"/>
      <c s="7" r="O529"/>
      <c s="7" r="P529"/>
      <c s="7" r="Q529"/>
      <c s="7" r="R529"/>
      <c s="7" r="S529"/>
      <c s="7" r="T529"/>
      <c s="7" r="U529"/>
      <c s="7" r="V529"/>
      <c s="7" r="W529"/>
      <c s="7" r="X529"/>
    </row>
    <row r="530">
      <c s="7" r="A530">
        <v>527.0</v>
      </c>
      <c t="s" s="7" r="B530">
        <v>2804</v>
      </c>
      <c t="s" s="8" r="C530">
        <v>2805</v>
      </c>
      <c t="s" s="9" r="D530">
        <v>2806</v>
      </c>
      <c t="str" s="7" r="E530">
        <f>2014-YEAR(D530)</f>
        <v>52</v>
      </c>
      <c t="s" s="7" r="F530">
        <v>2807</v>
      </c>
      <c t="s" s="7" r="G530">
        <v>2808</v>
      </c>
      <c s="7" r="H530">
        <v>2.0</v>
      </c>
      <c s="11" r="I530"/>
      <c s="7" r="J530"/>
      <c s="7" r="K530"/>
      <c s="7" r="L530"/>
      <c s="7" r="M530"/>
      <c s="7" r="N530"/>
      <c s="7" r="O530"/>
      <c s="7" r="P530"/>
      <c s="7" r="Q530"/>
      <c s="7" r="R530"/>
      <c s="7" r="S530"/>
      <c s="7" r="T530"/>
      <c s="7" r="U530"/>
      <c s="7" r="V530"/>
      <c s="7" r="W530"/>
      <c s="7" r="X530"/>
    </row>
    <row r="531">
      <c s="7" r="A531">
        <v>528.0</v>
      </c>
      <c t="s" s="7" r="B531">
        <v>2809</v>
      </c>
      <c t="s" s="8" r="C531">
        <v>2810</v>
      </c>
      <c t="s" s="9" r="D531">
        <v>2811</v>
      </c>
      <c t="str" s="7" r="E531">
        <f>2014-YEAR(D531)</f>
        <v>70</v>
      </c>
      <c t="s" s="7" r="F531">
        <v>2812</v>
      </c>
      <c t="s" s="7" r="G531">
        <v>2813</v>
      </c>
      <c s="7" r="H531">
        <v>7.0</v>
      </c>
      <c s="11" r="I531"/>
      <c s="7" r="J531"/>
      <c s="7" r="K531"/>
      <c s="7" r="L531"/>
      <c s="7" r="M531"/>
      <c s="7" r="N531"/>
      <c s="7" r="O531"/>
      <c s="7" r="P531"/>
      <c s="7" r="Q531"/>
      <c s="7" r="R531"/>
      <c s="7" r="S531"/>
      <c s="7" r="T531"/>
      <c s="7" r="U531"/>
      <c s="7" r="V531"/>
      <c s="7" r="W531"/>
      <c s="7" r="X531"/>
    </row>
    <row r="532">
      <c s="7" r="A532">
        <v>529.0</v>
      </c>
      <c t="s" s="7" r="B532">
        <v>2814</v>
      </c>
      <c t="s" s="8" r="C532">
        <v>2815</v>
      </c>
      <c t="s" s="9" r="D532">
        <v>2816</v>
      </c>
      <c t="str" s="7" r="E532">
        <f>2014-YEAR(D532)</f>
        <v>71</v>
      </c>
      <c t="s" s="7" r="F532">
        <v>2817</v>
      </c>
      <c t="s" s="7" r="G532">
        <v>2818</v>
      </c>
      <c s="7" r="H532">
        <v>7.0</v>
      </c>
      <c s="11" r="I532"/>
      <c s="7" r="J532"/>
      <c s="7" r="K532"/>
      <c s="7" r="L532"/>
      <c s="7" r="M532"/>
      <c s="7" r="N532"/>
      <c s="7" r="O532"/>
      <c s="7" r="P532"/>
      <c s="7" r="Q532"/>
      <c s="7" r="R532"/>
      <c s="7" r="S532"/>
      <c s="7" r="T532"/>
      <c s="7" r="U532"/>
      <c s="7" r="V532"/>
      <c s="7" r="W532"/>
      <c s="7" r="X532"/>
    </row>
    <row r="533">
      <c s="7" r="A533">
        <v>530.0</v>
      </c>
      <c t="s" s="7" r="B533">
        <v>2819</v>
      </c>
      <c t="s" s="8" r="C533">
        <v>2820</v>
      </c>
      <c t="s" s="9" r="D533">
        <v>2821</v>
      </c>
      <c t="str" s="7" r="E533">
        <f>2014-YEAR(D533)</f>
        <v>48</v>
      </c>
      <c t="s" s="7" r="F533">
        <v>2822</v>
      </c>
      <c t="s" s="7" r="G533">
        <v>2823</v>
      </c>
      <c s="7" r="H533">
        <v>3.0</v>
      </c>
      <c s="11" r="I533"/>
      <c s="7" r="J533"/>
      <c s="7" r="K533"/>
      <c s="7" r="L533"/>
      <c s="7" r="M533"/>
      <c s="7" r="N533"/>
      <c s="7" r="O533"/>
      <c s="7" r="P533"/>
      <c s="7" r="Q533"/>
      <c s="7" r="R533"/>
      <c s="7" r="S533"/>
      <c s="7" r="T533"/>
      <c s="7" r="U533"/>
      <c s="7" r="V533"/>
      <c s="7" r="W533"/>
      <c s="7" r="X533"/>
    </row>
    <row r="534">
      <c s="7" r="A534">
        <v>531.0</v>
      </c>
      <c t="s" s="7" r="B534">
        <v>2824</v>
      </c>
      <c t="s" s="8" r="C534">
        <v>2825</v>
      </c>
      <c t="s" s="9" r="D534">
        <v>2826</v>
      </c>
      <c t="str" s="7" r="E534">
        <f>2014-YEAR(D534)</f>
        <v>61</v>
      </c>
      <c t="s" s="7" r="F534">
        <v>2827</v>
      </c>
      <c t="s" s="7" r="G534">
        <v>2828</v>
      </c>
      <c s="7" r="H534">
        <v>2.0</v>
      </c>
      <c s="11" r="I534"/>
      <c s="7" r="J534"/>
      <c s="7" r="K534"/>
      <c s="7" r="L534"/>
      <c s="7" r="M534"/>
      <c s="7" r="N534"/>
      <c s="7" r="O534"/>
      <c s="7" r="P534"/>
      <c s="7" r="Q534"/>
      <c s="7" r="R534"/>
      <c s="7" r="S534"/>
      <c s="7" r="T534"/>
      <c s="7" r="U534"/>
      <c s="7" r="V534"/>
      <c s="7" r="W534"/>
      <c s="7" r="X534"/>
    </row>
    <row r="535">
      <c s="7" r="A535">
        <v>532.0</v>
      </c>
      <c t="s" s="7" r="B535">
        <v>2829</v>
      </c>
      <c t="s" s="8" r="C535">
        <v>2830</v>
      </c>
      <c t="s" s="9" r="D535">
        <v>2831</v>
      </c>
      <c t="str" s="7" r="E535">
        <f>2014-YEAR(D535)</f>
        <v>69</v>
      </c>
      <c t="s" s="7" r="F535">
        <v>2832</v>
      </c>
      <c t="s" s="7" r="G535">
        <v>2833</v>
      </c>
      <c s="7" r="H535">
        <v>3.0</v>
      </c>
      <c s="11" r="I535"/>
      <c s="7" r="J535"/>
      <c s="7" r="K535"/>
      <c s="7" r="L535"/>
      <c s="7" r="M535"/>
      <c s="7" r="N535"/>
      <c s="7" r="O535"/>
      <c s="7" r="P535"/>
      <c s="7" r="Q535"/>
      <c s="7" r="R535"/>
      <c s="7" r="S535"/>
      <c s="7" r="T535"/>
      <c s="7" r="U535"/>
      <c s="7" r="V535"/>
      <c s="7" r="W535"/>
      <c s="7" r="X535"/>
    </row>
    <row r="536">
      <c s="7" r="A536">
        <v>533.0</v>
      </c>
      <c t="s" s="7" r="B536">
        <v>2834</v>
      </c>
      <c t="s" s="8" r="C536">
        <v>2835</v>
      </c>
      <c t="s" s="9" r="D536">
        <v>2836</v>
      </c>
      <c t="str" s="7" r="E536">
        <f>2014-YEAR(D536)</f>
        <v>50</v>
      </c>
      <c t="s" s="7" r="F536">
        <v>2837</v>
      </c>
      <c t="s" s="7" r="G536">
        <v>2838</v>
      </c>
      <c s="7" r="H536">
        <v>3.0</v>
      </c>
      <c s="11" r="I536"/>
      <c s="7" r="J536"/>
      <c s="7" r="K536"/>
      <c s="7" r="L536"/>
      <c s="7" r="M536"/>
      <c s="7" r="N536"/>
      <c s="7" r="O536"/>
      <c s="7" r="P536"/>
      <c s="7" r="Q536"/>
      <c s="7" r="R536"/>
      <c s="7" r="S536"/>
      <c s="7" r="T536"/>
      <c s="7" r="U536"/>
      <c s="7" r="V536"/>
      <c s="7" r="W536"/>
      <c s="7" r="X536"/>
    </row>
    <row r="537">
      <c s="7" r="A537">
        <v>534.0</v>
      </c>
      <c t="s" s="7" r="B537">
        <v>2839</v>
      </c>
      <c t="s" s="8" r="C537">
        <v>2840</v>
      </c>
      <c t="s" s="9" r="D537">
        <v>2841</v>
      </c>
      <c t="str" s="7" r="E537">
        <f>2014-YEAR(D537)</f>
        <v>66</v>
      </c>
      <c t="s" s="7" r="F537">
        <v>2842</v>
      </c>
      <c t="s" s="7" r="G537">
        <v>2843</v>
      </c>
      <c s="7" r="H537">
        <v>7.0</v>
      </c>
      <c s="11" r="I537"/>
      <c s="7" r="J537"/>
      <c s="7" r="K537"/>
      <c s="7" r="L537"/>
      <c s="7" r="M537"/>
      <c s="7" r="N537"/>
      <c s="7" r="O537"/>
      <c s="7" r="P537"/>
      <c s="7" r="Q537"/>
      <c s="7" r="R537"/>
      <c s="7" r="S537"/>
      <c s="7" r="T537"/>
      <c s="7" r="U537"/>
      <c s="7" r="V537"/>
      <c s="7" r="W537"/>
      <c s="7" r="X537"/>
    </row>
    <row r="538">
      <c s="7" r="A538">
        <v>535.0</v>
      </c>
      <c t="s" s="7" r="B538">
        <v>2844</v>
      </c>
      <c t="s" s="8" r="C538">
        <v>2845</v>
      </c>
      <c t="s" s="9" r="D538">
        <v>2846</v>
      </c>
      <c t="str" s="7" r="E538">
        <f>2014-YEAR(D538)</f>
        <v>66</v>
      </c>
      <c t="s" s="7" r="F538">
        <v>2847</v>
      </c>
      <c t="s" s="7" r="G538">
        <v>2848</v>
      </c>
      <c s="7" r="H538">
        <v>3.0</v>
      </c>
      <c s="11" r="I538"/>
      <c s="7" r="J538"/>
      <c s="7" r="K538"/>
      <c s="7" r="L538"/>
      <c s="7" r="M538"/>
      <c s="7" r="N538"/>
      <c s="7" r="O538"/>
      <c s="7" r="P538"/>
      <c s="7" r="Q538"/>
      <c s="7" r="R538"/>
      <c s="7" r="S538"/>
      <c s="7" r="T538"/>
      <c s="7" r="U538"/>
      <c s="7" r="V538"/>
      <c s="7" r="W538"/>
      <c s="7" r="X538"/>
    </row>
    <row r="539">
      <c s="7" r="A539">
        <v>536.0</v>
      </c>
      <c t="s" s="7" r="B539">
        <v>2849</v>
      </c>
      <c t="s" s="8" r="C539">
        <v>2850</v>
      </c>
      <c t="s" s="9" r="D539">
        <v>2851</v>
      </c>
      <c t="str" s="7" r="E539">
        <f>2014-YEAR(D539)</f>
        <v>65</v>
      </c>
      <c t="s" s="7" r="F539">
        <v>2852</v>
      </c>
      <c t="s" s="7" r="G539">
        <v>2853</v>
      </c>
      <c s="7" r="H539">
        <v>3.0</v>
      </c>
      <c s="11" r="I539"/>
      <c s="7" r="J539"/>
      <c s="7" r="K539"/>
      <c s="7" r="L539"/>
      <c s="7" r="M539"/>
      <c s="7" r="N539"/>
      <c s="7" r="O539"/>
      <c s="7" r="P539"/>
      <c s="7" r="Q539"/>
      <c s="7" r="R539"/>
      <c s="7" r="S539"/>
      <c s="7" r="T539"/>
      <c s="7" r="U539"/>
      <c s="7" r="V539"/>
      <c s="7" r="W539"/>
      <c s="7" r="X539"/>
    </row>
    <row r="540">
      <c s="7" r="A540">
        <v>537.0</v>
      </c>
      <c t="s" s="7" r="B540">
        <v>2854</v>
      </c>
      <c t="s" s="8" r="C540">
        <v>2855</v>
      </c>
      <c s="9" r="D540">
        <v>27154.0</v>
      </c>
      <c t="str" s="7" r="E540">
        <f>2014-YEAR(D540)</f>
        <v>40</v>
      </c>
      <c t="s" s="7" r="F540">
        <v>2856</v>
      </c>
      <c t="s" s="7" r="G540">
        <v>2857</v>
      </c>
      <c s="7" r="H540">
        <v>3.0</v>
      </c>
      <c s="11" r="I540"/>
      <c s="7" r="J540"/>
      <c s="7" r="K540"/>
      <c s="7" r="L540"/>
      <c s="7" r="M540"/>
      <c s="7" r="N540"/>
      <c s="7" r="O540"/>
      <c s="7" r="P540"/>
      <c s="7" r="Q540"/>
      <c s="7" r="R540"/>
      <c s="7" r="S540"/>
      <c s="7" r="T540"/>
      <c s="7" r="U540"/>
      <c s="7" r="V540"/>
      <c s="7" r="W540"/>
      <c s="7" r="X540"/>
    </row>
    <row r="541">
      <c s="7" r="A541">
        <v>538.0</v>
      </c>
      <c t="s" s="7" r="B541">
        <v>2858</v>
      </c>
      <c t="s" s="8" r="C541">
        <v>2859</v>
      </c>
      <c t="s" s="9" r="D541">
        <v>2860</v>
      </c>
      <c t="str" s="7" r="E541">
        <f>2014-YEAR(D541)</f>
        <v>55</v>
      </c>
      <c t="s" s="7" r="F541">
        <v>2861</v>
      </c>
      <c t="s" s="7" r="G541">
        <v>2862</v>
      </c>
      <c s="7" r="H541">
        <v>3.0</v>
      </c>
      <c s="11" r="I541"/>
      <c s="7" r="J541"/>
      <c s="7" r="K541"/>
      <c s="7" r="L541"/>
      <c s="7" r="M541"/>
      <c s="7" r="N541"/>
      <c s="7" r="O541"/>
      <c s="7" r="P541"/>
      <c s="7" r="Q541"/>
      <c s="7" r="R541"/>
      <c s="7" r="S541"/>
      <c s="7" r="T541"/>
      <c s="7" r="U541"/>
      <c s="7" r="V541"/>
      <c s="7" r="W541"/>
      <c s="7" r="X541"/>
    </row>
    <row r="542">
      <c s="7" r="A542">
        <v>539.0</v>
      </c>
      <c t="s" s="7" r="B542">
        <v>2863</v>
      </c>
      <c t="s" s="8" r="C542">
        <v>2864</v>
      </c>
      <c t="s" s="9" r="D542">
        <v>2865</v>
      </c>
      <c t="str" s="7" r="E542">
        <f>2014-YEAR(D542)</f>
        <v>52</v>
      </c>
      <c t="s" s="7" r="F542">
        <v>2866</v>
      </c>
      <c t="s" s="7" r="G542">
        <v>2867</v>
      </c>
      <c s="7" r="H542">
        <v>3.0</v>
      </c>
      <c s="11" r="I542"/>
      <c s="7" r="J542"/>
      <c s="7" r="K542"/>
      <c s="7" r="L542"/>
      <c s="7" r="M542"/>
      <c s="7" r="N542"/>
      <c s="7" r="O542"/>
      <c s="7" r="P542"/>
      <c s="7" r="Q542"/>
      <c s="7" r="R542"/>
      <c s="7" r="S542"/>
      <c s="7" r="T542"/>
      <c s="7" r="U542"/>
      <c s="7" r="V542"/>
      <c s="7" r="W542"/>
      <c s="7" r="X542"/>
    </row>
    <row r="543">
      <c s="7" r="A543">
        <v>540.0</v>
      </c>
      <c t="s" s="7" r="B543">
        <v>2868</v>
      </c>
      <c t="s" s="8" r="C543">
        <v>2869</v>
      </c>
      <c t="s" s="9" r="D543">
        <v>2870</v>
      </c>
      <c t="str" s="7" r="E543">
        <f>2014-YEAR(D543)</f>
        <v>69</v>
      </c>
      <c t="s" s="7" r="F543">
        <v>2871</v>
      </c>
      <c t="s" s="7" r="G543">
        <v>2872</v>
      </c>
      <c s="7" r="H543">
        <v>3.0</v>
      </c>
      <c s="11" r="I543"/>
      <c s="7" r="J543"/>
      <c s="7" r="K543"/>
      <c s="7" r="L543"/>
      <c s="7" r="M543"/>
      <c s="7" r="N543"/>
      <c s="7" r="O543"/>
      <c s="7" r="P543"/>
      <c s="7" r="Q543"/>
      <c s="7" r="R543"/>
      <c s="7" r="S543"/>
      <c s="7" r="T543"/>
      <c s="7" r="U543"/>
      <c s="7" r="V543"/>
      <c s="7" r="W543"/>
      <c s="7" r="X543"/>
    </row>
    <row r="544">
      <c s="7" r="A544">
        <v>541.0</v>
      </c>
      <c t="s" s="7" r="B544">
        <v>2873</v>
      </c>
      <c t="s" s="8" r="C544">
        <v>2874</v>
      </c>
      <c t="s" s="9" r="D544">
        <v>2875</v>
      </c>
      <c t="str" s="7" r="E544">
        <f>2014-YEAR(D544)</f>
        <v>67</v>
      </c>
      <c t="s" s="7" r="F544">
        <v>2876</v>
      </c>
      <c t="s" s="7" r="G544">
        <v>2877</v>
      </c>
      <c s="7" r="H544">
        <v>3.0</v>
      </c>
      <c s="11" r="I544"/>
      <c s="7" r="J544"/>
      <c s="7" r="K544"/>
      <c s="7" r="L544"/>
      <c s="7" r="M544"/>
      <c s="7" r="N544"/>
      <c s="7" r="O544"/>
      <c s="7" r="P544"/>
      <c s="7" r="Q544"/>
      <c s="7" r="R544"/>
      <c s="7" r="S544"/>
      <c s="7" r="T544"/>
      <c s="7" r="U544"/>
      <c s="7" r="V544"/>
      <c s="7" r="W544"/>
      <c s="7" r="X544"/>
    </row>
    <row r="545">
      <c s="7" r="A545">
        <v>542.0</v>
      </c>
      <c t="s" s="7" r="B545">
        <v>2878</v>
      </c>
      <c t="s" s="8" r="C545">
        <v>2879</v>
      </c>
      <c t="s" s="9" r="D545">
        <v>2880</v>
      </c>
      <c t="str" s="7" r="E545">
        <f>2014-YEAR(D545)</f>
        <v>45</v>
      </c>
      <c t="s" s="7" r="F545">
        <v>2881</v>
      </c>
      <c t="s" s="7" r="G545">
        <v>2882</v>
      </c>
      <c s="7" r="H545">
        <v>3.0</v>
      </c>
      <c s="11" r="I545"/>
      <c s="7" r="J545"/>
      <c s="7" r="K545"/>
      <c s="7" r="L545"/>
      <c s="7" r="M545"/>
      <c s="7" r="N545"/>
      <c s="7" r="O545"/>
      <c s="7" r="P545"/>
      <c s="7" r="Q545"/>
      <c s="7" r="R545"/>
      <c s="7" r="S545"/>
      <c s="7" r="T545"/>
      <c s="7" r="U545"/>
      <c s="7" r="V545"/>
      <c s="7" r="W545"/>
      <c s="7" r="X545"/>
    </row>
    <row r="546">
      <c s="7" r="A546">
        <v>543.0</v>
      </c>
      <c t="s" s="7" r="B546">
        <v>2883</v>
      </c>
      <c t="s" s="8" r="C546">
        <v>2884</v>
      </c>
      <c s="9" r="D546">
        <v>27159.0</v>
      </c>
      <c t="str" s="7" r="E546">
        <f>2014-YEAR(D546)</f>
        <v>40</v>
      </c>
      <c t="s" s="7" r="F546">
        <v>2885</v>
      </c>
      <c t="s" s="7" r="G546">
        <v>2886</v>
      </c>
      <c s="7" r="H546">
        <v>4.0</v>
      </c>
      <c s="11" r="I546"/>
      <c s="7" r="J546"/>
      <c s="7" r="K546"/>
      <c s="7" r="L546"/>
      <c s="7" r="M546"/>
      <c s="7" r="N546"/>
      <c s="7" r="O546"/>
      <c s="7" r="P546"/>
      <c s="7" r="Q546"/>
      <c s="7" r="R546"/>
      <c s="7" r="S546"/>
      <c s="7" r="T546"/>
      <c s="7" r="U546"/>
      <c s="7" r="V546"/>
      <c s="7" r="W546"/>
      <c s="7" r="X546"/>
    </row>
    <row r="547">
      <c s="7" r="A547">
        <v>544.0</v>
      </c>
      <c t="s" s="7" r="B547">
        <v>2887</v>
      </c>
      <c t="s" s="8" r="C547">
        <v>2888</v>
      </c>
      <c s="9" r="D547">
        <v>26602.0</v>
      </c>
      <c t="str" s="7" r="E547">
        <f>2014-YEAR(D547)</f>
        <v>42</v>
      </c>
      <c t="s" s="7" r="F547">
        <v>2889</v>
      </c>
      <c t="s" s="7" r="G547">
        <v>2890</v>
      </c>
      <c s="7" r="H547">
        <v>2.0</v>
      </c>
      <c s="11" r="I547"/>
      <c s="7" r="J547"/>
      <c s="7" r="K547"/>
      <c s="7" r="L547"/>
      <c s="7" r="M547"/>
      <c s="7" r="N547"/>
      <c s="7" r="O547"/>
      <c s="7" r="P547"/>
      <c s="7" r="Q547"/>
      <c s="7" r="R547"/>
      <c s="7" r="S547"/>
      <c s="7" r="T547"/>
      <c s="7" r="U547"/>
      <c s="7" r="V547"/>
      <c s="7" r="W547"/>
      <c s="7" r="X547"/>
    </row>
    <row r="548">
      <c s="7" r="A548">
        <v>545.0</v>
      </c>
      <c t="s" s="7" r="B548">
        <v>2891</v>
      </c>
      <c t="s" s="8" r="C548">
        <v>2892</v>
      </c>
      <c t="s" s="9" r="D548">
        <v>2893</v>
      </c>
      <c t="str" s="7" r="E548">
        <f>2014-YEAR(D548)</f>
        <v>63</v>
      </c>
      <c t="s" s="7" r="F548">
        <v>2894</v>
      </c>
      <c t="s" s="7" r="G548">
        <v>2895</v>
      </c>
      <c s="7" r="H548">
        <v>3.0</v>
      </c>
      <c s="11" r="I548"/>
      <c s="7" r="J548"/>
      <c s="7" r="K548"/>
      <c s="7" r="L548"/>
      <c s="7" r="M548"/>
      <c s="7" r="N548"/>
      <c s="7" r="O548"/>
      <c s="7" r="P548"/>
      <c s="7" r="Q548"/>
      <c s="7" r="R548"/>
      <c s="7" r="S548"/>
      <c s="7" r="T548"/>
      <c s="7" r="U548"/>
      <c s="7" r="V548"/>
      <c s="7" r="W548"/>
      <c s="7" r="X548"/>
    </row>
    <row r="549">
      <c s="7" r="A549">
        <v>546.0</v>
      </c>
      <c t="s" s="7" r="B549">
        <v>2896</v>
      </c>
      <c t="s" s="8" r="C549">
        <v>2897</v>
      </c>
      <c t="s" s="9" r="D549">
        <v>2898</v>
      </c>
      <c t="str" s="7" r="E549">
        <f>2014-YEAR(D549)</f>
        <v>55</v>
      </c>
      <c t="s" s="7" r="F549">
        <v>2899</v>
      </c>
      <c t="s" s="7" r="G549">
        <v>2900</v>
      </c>
      <c s="7" r="H549">
        <v>3.0</v>
      </c>
      <c s="11" r="I549"/>
      <c s="7" r="J549"/>
      <c s="7" r="K549"/>
      <c s="7" r="L549"/>
      <c s="7" r="M549"/>
      <c s="7" r="N549"/>
      <c s="7" r="O549"/>
      <c s="7" r="P549"/>
      <c s="7" r="Q549"/>
      <c s="7" r="R549"/>
      <c s="7" r="S549"/>
      <c s="7" r="T549"/>
      <c s="7" r="U549"/>
      <c s="7" r="V549"/>
      <c s="7" r="W549"/>
      <c s="7" r="X549"/>
    </row>
    <row r="550">
      <c s="7" r="A550">
        <v>547.0</v>
      </c>
      <c t="s" s="7" r="B550">
        <v>2901</v>
      </c>
      <c t="s" s="8" r="C550">
        <v>2902</v>
      </c>
      <c t="s" s="9" r="D550">
        <v>2903</v>
      </c>
      <c t="str" s="7" r="E550">
        <f>2014-YEAR(D550)</f>
        <v>65</v>
      </c>
      <c t="s" s="7" r="F550">
        <v>2904</v>
      </c>
      <c t="s" s="7" r="G550">
        <v>2905</v>
      </c>
      <c s="7" r="H550">
        <v>4.0</v>
      </c>
      <c s="11" r="I550"/>
      <c s="7" r="J550"/>
      <c s="7" r="K550"/>
      <c s="7" r="L550"/>
      <c s="7" r="M550"/>
      <c s="7" r="N550"/>
      <c s="7" r="O550"/>
      <c s="7" r="P550"/>
      <c s="7" r="Q550"/>
      <c s="7" r="R550"/>
      <c s="7" r="S550"/>
      <c s="7" r="T550"/>
      <c s="7" r="U550"/>
      <c s="7" r="V550"/>
      <c s="7" r="W550"/>
      <c s="7" r="X550"/>
    </row>
    <row r="551">
      <c s="7" r="A551">
        <v>548.0</v>
      </c>
      <c t="s" s="7" r="B551">
        <v>2906</v>
      </c>
      <c t="s" s="8" r="C551">
        <v>2907</v>
      </c>
      <c t="s" s="9" r="D551">
        <v>2908</v>
      </c>
      <c t="str" s="7" r="E551">
        <f>2014-YEAR(D551)</f>
        <v>63</v>
      </c>
      <c t="s" s="7" r="F551">
        <v>2909</v>
      </c>
      <c t="s" s="7" r="G551">
        <v>2910</v>
      </c>
      <c s="7" r="H551">
        <v>3.0</v>
      </c>
      <c s="11" r="I551"/>
      <c s="7" r="J551"/>
      <c s="7" r="K551"/>
      <c s="7" r="L551"/>
      <c s="7" r="M551"/>
      <c s="7" r="N551"/>
      <c s="7" r="O551"/>
      <c s="7" r="P551"/>
      <c s="7" r="Q551"/>
      <c s="7" r="R551"/>
      <c s="7" r="S551"/>
      <c s="7" r="T551"/>
      <c s="7" r="U551"/>
      <c s="7" r="V551"/>
      <c s="7" r="W551"/>
      <c s="7" r="X551"/>
    </row>
    <row r="552">
      <c s="7" r="A552">
        <v>549.0</v>
      </c>
      <c t="s" s="7" r="B552">
        <v>2911</v>
      </c>
      <c t="s" s="8" r="C552">
        <v>2912</v>
      </c>
      <c t="s" s="9" r="D552">
        <v>2913</v>
      </c>
      <c t="str" s="7" r="E552">
        <f>2014-YEAR(D552)</f>
        <v>52</v>
      </c>
      <c t="s" s="7" r="F552">
        <v>2914</v>
      </c>
      <c t="s" s="7" r="G552">
        <v>2915</v>
      </c>
      <c s="7" r="H552">
        <v>3.0</v>
      </c>
      <c s="11" r="I552"/>
      <c s="7" r="J552"/>
      <c s="7" r="K552"/>
      <c s="7" r="L552"/>
      <c s="7" r="M552"/>
      <c s="7" r="N552"/>
      <c s="7" r="O552"/>
      <c s="7" r="P552"/>
      <c s="7" r="Q552"/>
      <c s="7" r="R552"/>
      <c s="7" r="S552"/>
      <c s="7" r="T552"/>
      <c s="7" r="U552"/>
      <c s="7" r="V552"/>
      <c s="7" r="W552"/>
      <c s="7" r="X552"/>
    </row>
    <row r="553">
      <c s="7" r="A553">
        <v>550.0</v>
      </c>
      <c t="s" s="7" r="B553">
        <v>2916</v>
      </c>
      <c t="s" s="8" r="C553">
        <v>2917</v>
      </c>
      <c t="s" s="9" r="D553">
        <v>2918</v>
      </c>
      <c t="str" s="7" r="E553">
        <f>2014-YEAR(D553)</f>
        <v>52</v>
      </c>
      <c t="s" s="7" r="F553">
        <v>2919</v>
      </c>
      <c t="s" s="7" r="G553">
        <v>2920</v>
      </c>
      <c s="7" r="H553">
        <v>3.0</v>
      </c>
      <c s="11" r="I553"/>
      <c s="7" r="J553"/>
      <c s="7" r="K553"/>
      <c s="7" r="L553"/>
      <c s="7" r="M553"/>
      <c s="7" r="N553"/>
      <c s="7" r="O553"/>
      <c s="7" r="P553"/>
      <c s="7" r="Q553"/>
      <c s="7" r="R553"/>
      <c s="7" r="S553"/>
      <c s="7" r="T553"/>
      <c s="7" r="U553"/>
      <c s="7" r="V553"/>
      <c s="7" r="W553"/>
      <c s="7" r="X553"/>
    </row>
    <row r="554">
      <c s="7" r="A554">
        <v>551.0</v>
      </c>
      <c t="s" s="7" r="B554">
        <v>2921</v>
      </c>
      <c t="s" s="8" r="C554">
        <v>2922</v>
      </c>
      <c t="s" s="9" r="D554">
        <v>2923</v>
      </c>
      <c t="str" s="7" r="E554">
        <f>2014-YEAR(D554)</f>
        <v>54</v>
      </c>
      <c t="s" s="7" r="F554">
        <v>2924</v>
      </c>
      <c t="s" s="7" r="G554">
        <v>2925</v>
      </c>
      <c s="7" r="H554">
        <v>3.0</v>
      </c>
      <c s="11" r="I554"/>
      <c s="7" r="J554"/>
      <c s="7" r="K554"/>
      <c s="7" r="L554"/>
      <c s="7" r="M554"/>
      <c s="7" r="N554"/>
      <c s="7" r="O554"/>
      <c s="7" r="P554"/>
      <c s="7" r="Q554"/>
      <c s="7" r="R554"/>
      <c s="7" r="S554"/>
      <c s="7" r="T554"/>
      <c s="7" r="U554"/>
      <c s="7" r="V554"/>
      <c s="7" r="W554"/>
      <c s="7" r="X554"/>
    </row>
    <row r="555">
      <c s="7" r="A555">
        <v>552.0</v>
      </c>
      <c t="s" s="7" r="B555">
        <v>2926</v>
      </c>
      <c t="s" s="8" r="C555">
        <v>2927</v>
      </c>
      <c t="s" s="9" r="D555">
        <v>2928</v>
      </c>
      <c t="str" s="7" r="E555">
        <f>2014-YEAR(D555)</f>
        <v>70</v>
      </c>
      <c t="s" s="7" r="F555">
        <v>2929</v>
      </c>
      <c t="s" s="7" r="G555">
        <v>2930</v>
      </c>
      <c s="7" r="H555">
        <v>3.0</v>
      </c>
      <c s="11" r="I555"/>
      <c s="7" r="J555"/>
      <c s="7" r="K555"/>
      <c s="7" r="L555"/>
      <c s="7" r="M555"/>
      <c s="7" r="N555"/>
      <c s="7" r="O555"/>
      <c s="7" r="P555"/>
      <c s="7" r="Q555"/>
      <c s="7" r="R555"/>
      <c s="7" r="S555"/>
      <c s="7" r="T555"/>
      <c s="7" r="U555"/>
      <c s="7" r="V555"/>
      <c s="7" r="W555"/>
      <c s="7" r="X555"/>
    </row>
    <row r="556">
      <c s="7" r="A556">
        <v>553.0</v>
      </c>
      <c t="s" s="7" r="B556">
        <v>2931</v>
      </c>
      <c t="s" s="8" r="C556">
        <v>2932</v>
      </c>
      <c s="9" r="D556">
        <v>29333.0</v>
      </c>
      <c t="str" s="7" r="E556">
        <f>2014-YEAR(D556)</f>
        <v>34</v>
      </c>
      <c t="s" s="7" r="F556">
        <v>2933</v>
      </c>
      <c t="s" s="7" r="G556">
        <v>2934</v>
      </c>
      <c s="7" r="H556">
        <v>3.0</v>
      </c>
      <c s="11" r="I556"/>
      <c s="7" r="J556"/>
      <c s="7" r="K556"/>
      <c s="7" r="L556"/>
      <c s="7" r="M556"/>
      <c s="7" r="N556"/>
      <c s="7" r="O556"/>
      <c s="7" r="P556"/>
      <c s="7" r="Q556"/>
      <c s="7" r="R556"/>
      <c s="7" r="S556"/>
      <c s="7" r="T556"/>
      <c s="7" r="U556"/>
      <c s="7" r="V556"/>
      <c s="7" r="W556"/>
      <c s="7" r="X556"/>
    </row>
    <row r="557">
      <c s="7" r="A557">
        <v>554.0</v>
      </c>
      <c t="s" s="7" r="B557">
        <v>2935</v>
      </c>
      <c t="s" s="8" r="C557">
        <v>2936</v>
      </c>
      <c t="s" s="9" r="D557">
        <v>2937</v>
      </c>
      <c t="str" s="7" r="E557">
        <f>2014-YEAR(D557)</f>
        <v>56</v>
      </c>
      <c t="s" s="7" r="F557">
        <v>2938</v>
      </c>
      <c t="s" s="7" r="G557">
        <v>2939</v>
      </c>
      <c s="7" r="H557">
        <v>3.0</v>
      </c>
      <c s="11" r="I557"/>
      <c s="7" r="J557"/>
      <c s="7" r="K557"/>
      <c s="7" r="L557"/>
      <c s="7" r="M557"/>
      <c s="7" r="N557"/>
      <c s="7" r="O557"/>
      <c s="7" r="P557"/>
      <c s="7" r="Q557"/>
      <c s="7" r="R557"/>
      <c s="7" r="S557"/>
      <c s="7" r="T557"/>
      <c s="7" r="U557"/>
      <c s="7" r="V557"/>
      <c s="7" r="W557"/>
      <c s="7" r="X557"/>
    </row>
    <row r="558">
      <c s="7" r="A558">
        <v>555.0</v>
      </c>
      <c t="s" s="7" r="B558">
        <v>2940</v>
      </c>
      <c t="s" s="8" r="C558">
        <v>2941</v>
      </c>
      <c s="9" r="D558">
        <v>27027.0</v>
      </c>
      <c t="str" s="7" r="E558">
        <f>2014-YEAR(D558)</f>
        <v>41</v>
      </c>
      <c t="s" s="7" r="F558">
        <v>2942</v>
      </c>
      <c t="s" s="7" r="G558">
        <v>2943</v>
      </c>
      <c s="7" r="H558">
        <v>3.0</v>
      </c>
      <c s="11" r="I558"/>
      <c s="7" r="J558"/>
      <c s="7" r="K558"/>
      <c s="7" r="L558"/>
      <c s="7" r="M558"/>
      <c s="7" r="N558"/>
      <c s="7" r="O558"/>
      <c s="7" r="P558"/>
      <c s="7" r="Q558"/>
      <c s="7" r="R558"/>
      <c s="7" r="S558"/>
      <c s="7" r="T558"/>
      <c s="7" r="U558"/>
      <c s="7" r="V558"/>
      <c s="7" r="W558"/>
      <c s="7" r="X558"/>
    </row>
    <row r="559">
      <c s="7" r="A559">
        <v>556.0</v>
      </c>
      <c t="s" s="7" r="B559">
        <v>2944</v>
      </c>
      <c t="s" s="8" r="C559">
        <v>2945</v>
      </c>
      <c t="s" s="9" r="D559">
        <v>2946</v>
      </c>
      <c t="str" s="7" r="E559">
        <f>2014-YEAR(D559)</f>
        <v>46</v>
      </c>
      <c t="s" s="7" r="F559">
        <v>2947</v>
      </c>
      <c t="s" s="7" r="G559">
        <v>2948</v>
      </c>
      <c s="7" r="H559">
        <v>3.0</v>
      </c>
      <c s="11" r="I559"/>
      <c s="7" r="J559"/>
      <c s="7" r="K559"/>
      <c s="7" r="L559"/>
      <c s="7" r="M559"/>
      <c s="7" r="N559"/>
      <c s="7" r="O559"/>
      <c s="7" r="P559"/>
      <c s="7" r="Q559"/>
      <c s="7" r="R559"/>
      <c s="7" r="S559"/>
      <c s="7" r="T559"/>
      <c s="7" r="U559"/>
      <c s="7" r="V559"/>
      <c s="7" r="W559"/>
      <c s="7" r="X559"/>
    </row>
    <row r="560">
      <c s="7" r="A560">
        <v>557.0</v>
      </c>
      <c t="s" s="7" r="B560">
        <v>2949</v>
      </c>
      <c t="s" s="8" r="C560">
        <v>2950</v>
      </c>
      <c t="s" s="9" r="D560">
        <v>2951</v>
      </c>
      <c t="str" s="7" r="E560">
        <f>2014-YEAR(D560)</f>
        <v>68</v>
      </c>
      <c t="s" s="7" r="F560">
        <v>2952</v>
      </c>
      <c t="s" s="7" r="G560">
        <v>2953</v>
      </c>
      <c s="7" r="H560">
        <v>7.0</v>
      </c>
      <c s="11" r="I560"/>
      <c s="7" r="J560"/>
      <c s="7" r="K560"/>
      <c s="7" r="L560"/>
      <c s="7" r="M560"/>
      <c s="7" r="N560"/>
      <c s="7" r="O560"/>
      <c s="7" r="P560"/>
      <c s="7" r="Q560"/>
      <c s="7" r="R560"/>
      <c s="7" r="S560"/>
      <c s="7" r="T560"/>
      <c s="7" r="U560"/>
      <c s="7" r="V560"/>
      <c s="7" r="W560"/>
      <c s="7" r="X560"/>
    </row>
    <row r="561">
      <c s="7" r="A561">
        <v>558.0</v>
      </c>
      <c t="s" s="7" r="B561">
        <v>2954</v>
      </c>
      <c t="s" s="8" r="C561">
        <v>2955</v>
      </c>
      <c t="s" s="9" r="D561">
        <v>2956</v>
      </c>
      <c t="str" s="7" r="E561">
        <f>2014-YEAR(D561)</f>
        <v>63</v>
      </c>
      <c t="s" s="7" r="F561">
        <v>2957</v>
      </c>
      <c t="s" s="7" r="G561">
        <v>2958</v>
      </c>
      <c s="7" r="H561">
        <v>3.0</v>
      </c>
      <c s="11" r="I561"/>
      <c s="7" r="J561"/>
      <c s="7" r="K561"/>
      <c s="7" r="L561"/>
      <c s="7" r="M561"/>
      <c s="7" r="N561"/>
      <c s="7" r="O561"/>
      <c s="7" r="P561"/>
      <c s="7" r="Q561"/>
      <c s="7" r="R561"/>
      <c s="7" r="S561"/>
      <c s="7" r="T561"/>
      <c s="7" r="U561"/>
      <c s="7" r="V561"/>
      <c s="7" r="W561"/>
      <c s="7" r="X561"/>
    </row>
    <row r="562">
      <c s="7" r="A562">
        <v>559.0</v>
      </c>
      <c t="s" s="7" r="B562">
        <v>2959</v>
      </c>
      <c t="s" s="8" r="C562">
        <v>2960</v>
      </c>
      <c t="s" s="9" r="D562">
        <v>2961</v>
      </c>
      <c t="str" s="7" r="E562">
        <f>2014-YEAR(D562)</f>
        <v>63</v>
      </c>
      <c t="s" s="7" r="F562">
        <v>2962</v>
      </c>
      <c t="s" s="7" r="G562">
        <v>2963</v>
      </c>
      <c s="7" r="H562">
        <v>3.0</v>
      </c>
      <c s="11" r="I562"/>
      <c s="7" r="J562"/>
      <c s="7" r="K562"/>
      <c s="7" r="L562"/>
      <c s="7" r="M562"/>
      <c s="7" r="N562"/>
      <c s="7" r="O562"/>
      <c s="7" r="P562"/>
      <c s="7" r="Q562"/>
      <c s="7" r="R562"/>
      <c s="7" r="S562"/>
      <c s="7" r="T562"/>
      <c s="7" r="U562"/>
      <c s="7" r="V562"/>
      <c s="7" r="W562"/>
      <c s="7" r="X562"/>
    </row>
    <row r="563">
      <c s="7" r="A563">
        <v>560.0</v>
      </c>
      <c t="s" s="7" r="B563">
        <v>2964</v>
      </c>
      <c t="s" s="8" r="C563">
        <v>2965</v>
      </c>
      <c t="s" s="9" r="D563">
        <v>2966</v>
      </c>
      <c t="str" s="7" r="E563">
        <f>2014-YEAR(D563)</f>
        <v>56</v>
      </c>
      <c t="s" s="7" r="F563">
        <v>2967</v>
      </c>
      <c t="s" s="7" r="G563">
        <v>2968</v>
      </c>
      <c s="7" r="H563">
        <v>3.0</v>
      </c>
      <c s="11" r="I563"/>
      <c s="7" r="J563"/>
      <c s="7" r="K563"/>
      <c s="7" r="L563"/>
      <c s="7" r="M563"/>
      <c s="7" r="N563"/>
      <c s="7" r="O563"/>
      <c s="7" r="P563"/>
      <c s="7" r="Q563"/>
      <c s="7" r="R563"/>
      <c s="7" r="S563"/>
      <c s="7" r="T563"/>
      <c s="7" r="U563"/>
      <c s="7" r="V563"/>
      <c s="7" r="W563"/>
      <c s="7" r="X563"/>
    </row>
    <row r="564">
      <c s="7" r="A564">
        <v>561.0</v>
      </c>
      <c t="s" s="7" r="B564">
        <v>2969</v>
      </c>
      <c t="s" s="8" r="C564">
        <v>2970</v>
      </c>
      <c t="s" s="9" r="D564">
        <v>2971</v>
      </c>
      <c t="str" s="7" r="E564">
        <f>2014-YEAR(D564)</f>
        <v>45</v>
      </c>
      <c t="s" s="7" r="F564">
        <v>2972</v>
      </c>
      <c t="s" s="7" r="G564">
        <v>2973</v>
      </c>
      <c s="7" r="H564">
        <v>3.0</v>
      </c>
      <c s="11" r="I564"/>
      <c s="7" r="J564"/>
      <c s="7" r="K564"/>
      <c s="7" r="L564"/>
      <c s="7" r="M564"/>
      <c s="7" r="N564"/>
      <c s="7" r="O564"/>
      <c s="7" r="P564"/>
      <c s="7" r="Q564"/>
      <c s="7" r="R564"/>
      <c s="7" r="S564"/>
      <c s="7" r="T564"/>
      <c s="7" r="U564"/>
      <c s="7" r="V564"/>
      <c s="7" r="W564"/>
      <c s="7" r="X564"/>
    </row>
    <row r="565">
      <c s="7" r="A565">
        <v>562.0</v>
      </c>
      <c t="s" s="7" r="B565">
        <v>2974</v>
      </c>
      <c t="s" s="8" r="C565">
        <v>2975</v>
      </c>
      <c t="s" s="9" r="D565">
        <v>2976</v>
      </c>
      <c t="str" s="7" r="E565">
        <f>2014-YEAR(D565)</f>
        <v>56</v>
      </c>
      <c t="s" s="7" r="F565">
        <v>2977</v>
      </c>
      <c t="s" s="7" r="G565">
        <v>2978</v>
      </c>
      <c s="7" r="H565">
        <v>2.0</v>
      </c>
      <c s="11" r="I565"/>
      <c s="7" r="J565"/>
      <c s="7" r="K565"/>
      <c s="7" r="L565"/>
      <c s="7" r="M565"/>
      <c s="7" r="N565"/>
      <c s="7" r="O565"/>
      <c s="7" r="P565"/>
      <c s="7" r="Q565"/>
      <c s="7" r="R565"/>
      <c s="7" r="S565"/>
      <c s="7" r="T565"/>
      <c s="7" r="U565"/>
      <c s="7" r="V565"/>
      <c s="7" r="W565"/>
      <c s="7" r="X565"/>
    </row>
    <row r="566">
      <c s="7" r="A566">
        <v>563.0</v>
      </c>
      <c t="s" s="7" r="B566">
        <v>2979</v>
      </c>
      <c t="s" s="8" r="C566">
        <v>2980</v>
      </c>
      <c t="s" s="9" r="D566">
        <v>2981</v>
      </c>
      <c t="str" s="7" r="E566">
        <f>2014-YEAR(D566)</f>
        <v>64</v>
      </c>
      <c t="s" s="7" r="F566">
        <v>2982</v>
      </c>
      <c t="s" s="7" r="G566">
        <v>2983</v>
      </c>
      <c s="7" r="H566">
        <v>3.0</v>
      </c>
      <c s="11" r="I566"/>
      <c s="7" r="J566"/>
      <c s="7" r="K566"/>
      <c s="7" r="L566"/>
      <c s="7" r="M566"/>
      <c s="7" r="N566"/>
      <c s="7" r="O566"/>
      <c s="7" r="P566"/>
      <c s="7" r="Q566"/>
      <c s="7" r="R566"/>
      <c s="7" r="S566"/>
      <c s="7" r="T566"/>
      <c s="7" r="U566"/>
      <c s="7" r="V566"/>
      <c s="7" r="W566"/>
      <c s="7" r="X566"/>
    </row>
    <row r="567">
      <c s="7" r="A567">
        <v>564.0</v>
      </c>
      <c t="s" s="7" r="B567">
        <v>2984</v>
      </c>
      <c t="s" s="8" r="C567">
        <v>2985</v>
      </c>
      <c t="s" s="9" r="D567">
        <v>2986</v>
      </c>
      <c t="str" s="7" r="E567">
        <f>2014-YEAR(D567)</f>
        <v>68</v>
      </c>
      <c t="s" s="7" r="F567">
        <v>2987</v>
      </c>
      <c t="s" s="7" r="G567">
        <v>2988</v>
      </c>
      <c s="7" r="H567">
        <v>7.0</v>
      </c>
      <c s="11" r="I567"/>
      <c s="7" r="J567"/>
      <c s="7" r="K567"/>
      <c s="7" r="L567"/>
      <c s="7" r="M567"/>
      <c s="7" r="N567"/>
      <c s="7" r="O567"/>
      <c s="7" r="P567"/>
      <c s="7" r="Q567"/>
      <c s="7" r="R567"/>
      <c s="7" r="S567"/>
      <c s="7" r="T567"/>
      <c s="7" r="U567"/>
      <c s="7" r="V567"/>
      <c s="7" r="W567"/>
      <c s="7" r="X567"/>
    </row>
    <row r="568">
      <c s="7" r="A568">
        <v>565.0</v>
      </c>
      <c t="s" s="7" r="B568">
        <v>2989</v>
      </c>
      <c t="s" s="8" r="C568">
        <v>2990</v>
      </c>
      <c t="s" s="9" r="D568">
        <v>2991</v>
      </c>
      <c t="str" s="7" r="E568">
        <f>2014-YEAR(D568)</f>
        <v>59</v>
      </c>
      <c t="s" s="7" r="F568">
        <v>2992</v>
      </c>
      <c t="s" s="7" r="G568">
        <v>2993</v>
      </c>
      <c s="7" r="H568">
        <v>3.0</v>
      </c>
      <c s="11" r="I568"/>
      <c s="7" r="J568"/>
      <c s="7" r="K568"/>
      <c s="7" r="L568"/>
      <c s="7" r="M568"/>
      <c s="7" r="N568"/>
      <c s="7" r="O568"/>
      <c s="7" r="P568"/>
      <c s="7" r="Q568"/>
      <c s="7" r="R568"/>
      <c s="7" r="S568"/>
      <c s="7" r="T568"/>
      <c s="7" r="U568"/>
      <c s="7" r="V568"/>
      <c s="7" r="W568"/>
      <c s="7" r="X568"/>
    </row>
    <row r="569">
      <c s="7" r="A569">
        <v>566.0</v>
      </c>
      <c t="s" s="7" r="B569">
        <v>2994</v>
      </c>
      <c t="s" s="8" r="C569">
        <v>2995</v>
      </c>
      <c t="s" s="9" r="D569">
        <v>2996</v>
      </c>
      <c t="str" s="7" r="E569">
        <f>2014-YEAR(D569)</f>
        <v>47</v>
      </c>
      <c t="s" s="7" r="F569">
        <v>2997</v>
      </c>
      <c t="s" s="7" r="G569">
        <v>2998</v>
      </c>
      <c s="7" r="H569">
        <v>3.0</v>
      </c>
      <c s="11" r="I569"/>
      <c s="7" r="J569"/>
      <c s="7" r="K569"/>
      <c s="7" r="L569"/>
      <c s="7" r="M569"/>
      <c s="7" r="N569"/>
      <c s="7" r="O569"/>
      <c s="7" r="P569"/>
      <c s="7" r="Q569"/>
      <c s="7" r="R569"/>
      <c s="7" r="S569"/>
      <c s="7" r="T569"/>
      <c s="7" r="U569"/>
      <c s="7" r="V569"/>
      <c s="7" r="W569"/>
      <c s="7" r="X569"/>
    </row>
    <row r="570">
      <c s="7" r="A570">
        <v>567.0</v>
      </c>
      <c t="s" s="7" r="B570">
        <v>2999</v>
      </c>
      <c t="s" s="8" r="C570">
        <v>3000</v>
      </c>
      <c t="s" s="9" r="D570">
        <v>3001</v>
      </c>
      <c t="str" s="7" r="E570">
        <f>2014-YEAR(D570)</f>
        <v>70</v>
      </c>
      <c t="s" s="7" r="F570">
        <v>3002</v>
      </c>
      <c t="s" s="7" r="G570">
        <v>3003</v>
      </c>
      <c s="7" r="H570">
        <v>3.0</v>
      </c>
      <c s="11" r="I570"/>
      <c s="7" r="J570"/>
      <c s="7" r="K570"/>
      <c s="7" r="L570"/>
      <c s="7" r="M570"/>
      <c s="7" r="N570"/>
      <c s="7" r="O570"/>
      <c s="7" r="P570"/>
      <c s="7" r="Q570"/>
      <c s="7" r="R570"/>
      <c s="7" r="S570"/>
      <c s="7" r="T570"/>
      <c s="7" r="U570"/>
      <c s="7" r="V570"/>
      <c s="7" r="W570"/>
      <c s="7" r="X570"/>
    </row>
    <row r="571">
      <c s="7" r="A571">
        <v>568.0</v>
      </c>
      <c t="s" s="7" r="B571">
        <v>3004</v>
      </c>
      <c t="s" s="8" r="C571">
        <v>3005</v>
      </c>
      <c t="s" s="9" r="D571">
        <v>3006</v>
      </c>
      <c t="str" s="7" r="E571">
        <f>2014-YEAR(D571)</f>
        <v>49</v>
      </c>
      <c t="s" s="7" r="F571">
        <v>3007</v>
      </c>
      <c t="s" s="7" r="G571">
        <v>3008</v>
      </c>
      <c s="7" r="H571">
        <v>8.0</v>
      </c>
      <c s="11" r="I571"/>
      <c s="7" r="J571"/>
      <c s="7" r="K571"/>
      <c s="7" r="L571"/>
      <c s="7" r="M571"/>
      <c s="7" r="N571"/>
      <c s="7" r="O571"/>
      <c s="7" r="P571"/>
      <c s="7" r="Q571"/>
      <c s="7" r="R571"/>
      <c s="7" r="S571"/>
      <c s="7" r="T571"/>
      <c s="7" r="U571"/>
      <c s="7" r="V571"/>
      <c s="7" r="W571"/>
      <c s="7" r="X571"/>
    </row>
    <row r="572">
      <c s="7" r="A572">
        <v>569.0</v>
      </c>
      <c t="s" s="7" r="B572">
        <v>3009</v>
      </c>
      <c t="s" s="8" r="C572">
        <v>3010</v>
      </c>
      <c s="9" r="D572">
        <v>27496.0</v>
      </c>
      <c t="str" s="7" r="E572">
        <f>2014-YEAR(D572)</f>
        <v>39</v>
      </c>
      <c t="s" s="7" r="F572">
        <v>3011</v>
      </c>
      <c t="s" s="7" r="G572">
        <v>3012</v>
      </c>
      <c s="7" r="H572">
        <v>3.0</v>
      </c>
      <c s="11" r="I572"/>
      <c s="7" r="J572"/>
      <c s="7" r="K572"/>
      <c s="7" r="L572"/>
      <c s="7" r="M572"/>
      <c s="7" r="N572"/>
      <c s="7" r="O572"/>
      <c s="7" r="P572"/>
      <c s="7" r="Q572"/>
      <c s="7" r="R572"/>
      <c s="7" r="S572"/>
      <c s="7" r="T572"/>
      <c s="7" r="U572"/>
      <c s="7" r="V572"/>
      <c s="7" r="W572"/>
      <c s="7" r="X572"/>
    </row>
    <row r="573">
      <c s="7" r="A573">
        <v>570.0</v>
      </c>
      <c t="s" s="7" r="B573">
        <v>3013</v>
      </c>
      <c t="s" s="8" r="C573">
        <v>3014</v>
      </c>
      <c t="s" s="9" r="D573">
        <v>3015</v>
      </c>
      <c t="str" s="7" r="E573">
        <f>2014-YEAR(D573)</f>
        <v>58</v>
      </c>
      <c t="s" s="7" r="F573">
        <v>3016</v>
      </c>
      <c t="s" s="7" r="G573">
        <v>3017</v>
      </c>
      <c s="7" r="H573">
        <v>3.0</v>
      </c>
      <c s="11" r="I573"/>
      <c s="7" r="J573"/>
      <c s="7" r="K573"/>
      <c s="7" r="L573"/>
      <c s="7" r="M573"/>
      <c s="7" r="N573"/>
      <c s="7" r="O573"/>
      <c s="7" r="P573"/>
      <c s="7" r="Q573"/>
      <c s="7" r="R573"/>
      <c s="7" r="S573"/>
      <c s="7" r="T573"/>
      <c s="7" r="U573"/>
      <c s="7" r="V573"/>
      <c s="7" r="W573"/>
      <c s="7" r="X573"/>
    </row>
    <row r="574">
      <c s="7" r="A574">
        <v>571.0</v>
      </c>
      <c t="s" s="7" r="B574">
        <v>3018</v>
      </c>
      <c t="s" s="8" r="C574">
        <v>3019</v>
      </c>
      <c s="9" r="D574">
        <v>28004.0</v>
      </c>
      <c t="str" s="7" r="E574">
        <f>2014-YEAR(D574)</f>
        <v>38</v>
      </c>
      <c t="s" s="7" r="F574">
        <v>3020</v>
      </c>
      <c t="s" s="7" r="G574">
        <v>3021</v>
      </c>
      <c s="7" r="H574">
        <v>3.0</v>
      </c>
      <c s="11" r="I574"/>
      <c s="7" r="J574"/>
      <c s="7" r="K574"/>
      <c s="7" r="L574"/>
      <c s="7" r="M574"/>
      <c s="7" r="N574"/>
      <c s="7" r="O574"/>
      <c s="7" r="P574"/>
      <c s="7" r="Q574"/>
      <c s="7" r="R574"/>
      <c s="7" r="S574"/>
      <c s="7" r="T574"/>
      <c s="7" r="U574"/>
      <c s="7" r="V574"/>
      <c s="7" r="W574"/>
      <c s="7" r="X574"/>
    </row>
    <row r="575">
      <c s="7" r="A575">
        <v>572.0</v>
      </c>
      <c t="s" s="7" r="B575">
        <v>3022</v>
      </c>
      <c t="s" s="8" r="C575">
        <v>3023</v>
      </c>
      <c t="s" s="9" r="D575">
        <v>3024</v>
      </c>
      <c t="str" s="7" r="E575">
        <f>2014-YEAR(D575)</f>
        <v>63</v>
      </c>
      <c t="s" s="7" r="F575">
        <v>3025</v>
      </c>
      <c t="s" s="7" r="G575">
        <v>3026</v>
      </c>
      <c s="7" r="H575">
        <v>3.0</v>
      </c>
      <c s="11" r="I575"/>
      <c s="7" r="J575"/>
      <c s="7" r="K575"/>
      <c s="7" r="L575"/>
      <c s="7" r="M575"/>
      <c s="7" r="N575"/>
      <c s="7" r="O575"/>
      <c s="7" r="P575"/>
      <c s="7" r="Q575"/>
      <c s="7" r="R575"/>
      <c s="7" r="S575"/>
      <c s="7" r="T575"/>
      <c s="7" r="U575"/>
      <c s="7" r="V575"/>
      <c s="7" r="W575"/>
      <c s="7" r="X575"/>
    </row>
    <row r="576">
      <c s="7" r="A576">
        <v>573.0</v>
      </c>
      <c t="s" s="7" r="B576">
        <v>3027</v>
      </c>
      <c t="s" s="8" r="C576">
        <v>3028</v>
      </c>
      <c t="s" s="9" r="D576">
        <v>3029</v>
      </c>
      <c t="str" s="7" r="E576">
        <f>2014-YEAR(D576)</f>
        <v>48</v>
      </c>
      <c t="s" s="7" r="F576">
        <v>3030</v>
      </c>
      <c t="s" s="7" r="G576">
        <v>3031</v>
      </c>
      <c s="7" r="H576">
        <v>3.0</v>
      </c>
      <c s="11" r="I576"/>
      <c s="7" r="J576"/>
      <c s="7" r="K576"/>
      <c s="7" r="L576"/>
      <c s="40" r="M576"/>
      <c s="7" r="N576"/>
      <c s="7" r="O576"/>
      <c s="7" r="P576"/>
      <c s="7" r="Q576"/>
      <c s="7" r="R576"/>
      <c s="7" r="S576"/>
      <c s="7" r="T576"/>
      <c s="7" r="U576"/>
      <c s="7" r="V576"/>
      <c s="7" r="W576"/>
      <c s="7" r="X576"/>
    </row>
  </sheetData>
  <mergeCells count="130">
    <mergeCell ref="L48:M48"/>
    <mergeCell ref="L49:M49"/>
    <mergeCell ref="L53:M53"/>
    <mergeCell ref="L54:M54"/>
    <mergeCell ref="L55:M55"/>
    <mergeCell ref="L56:M56"/>
    <mergeCell ref="L58:M58"/>
    <mergeCell ref="L59:M59"/>
    <mergeCell ref="L60:M60"/>
    <mergeCell ref="L61:M61"/>
    <mergeCell ref="L50:M50"/>
    <mergeCell ref="L51:M51"/>
    <mergeCell ref="L47:M47"/>
    <mergeCell ref="L46:M46"/>
    <mergeCell ref="K63:L63"/>
    <mergeCell ref="K64:L64"/>
    <mergeCell ref="K46:K53"/>
    <mergeCell ref="K54:K61"/>
    <mergeCell ref="K44:L44"/>
    <mergeCell ref="L57:M57"/>
    <mergeCell ref="L52:M52"/>
    <mergeCell ref="K34:L34"/>
    <mergeCell ref="K36:L36"/>
    <mergeCell ref="K39:L39"/>
    <mergeCell ref="K40:L40"/>
    <mergeCell ref="K41:L41"/>
    <mergeCell ref="K42:L42"/>
    <mergeCell ref="K43:L43"/>
    <mergeCell ref="K11:L11"/>
    <mergeCell ref="K1:N3"/>
    <mergeCell ref="K7:L7"/>
    <mergeCell ref="K20:K25"/>
    <mergeCell ref="K26:K31"/>
    <mergeCell ref="K33:L33"/>
    <mergeCell ref="Q55:R55"/>
    <mergeCell ref="Q59:R59"/>
    <mergeCell ref="Q56:R56"/>
    <mergeCell ref="Q57:R57"/>
    <mergeCell ref="Q58:R58"/>
    <mergeCell ref="V58:W58"/>
    <mergeCell ref="V60:W60"/>
    <mergeCell ref="V53:W53"/>
    <mergeCell ref="V54:W54"/>
    <mergeCell ref="V55:W55"/>
    <mergeCell ref="V56:W56"/>
    <mergeCell ref="U54:U61"/>
    <mergeCell ref="Q53:R53"/>
    <mergeCell ref="Q52:R52"/>
    <mergeCell ref="Q54:R54"/>
    <mergeCell ref="P54:P61"/>
    <mergeCell ref="V52:W52"/>
    <mergeCell ref="V61:W61"/>
    <mergeCell ref="U41:V41"/>
    <mergeCell ref="U42:V42"/>
    <mergeCell ref="U36:V36"/>
    <mergeCell ref="U37:V37"/>
    <mergeCell ref="U46:U53"/>
    <mergeCell ref="U43:V43"/>
    <mergeCell ref="U39:V39"/>
    <mergeCell ref="U38:V38"/>
    <mergeCell ref="U40:V40"/>
    <mergeCell ref="U44:V44"/>
    <mergeCell ref="P43:Q43"/>
    <mergeCell ref="P44:Q44"/>
    <mergeCell ref="Q48:R48"/>
    <mergeCell ref="Q49:R49"/>
    <mergeCell ref="Q50:R50"/>
    <mergeCell ref="Q51:R51"/>
    <mergeCell ref="V48:W48"/>
    <mergeCell ref="V46:W46"/>
    <mergeCell ref="V47:W47"/>
    <mergeCell ref="V59:W59"/>
    <mergeCell ref="V57:W57"/>
    <mergeCell ref="V50:W50"/>
    <mergeCell ref="V51:W51"/>
    <mergeCell ref="V49:W49"/>
    <mergeCell ref="Q46:R46"/>
    <mergeCell ref="Q47:R47"/>
    <mergeCell ref="P46:P53"/>
    <mergeCell ref="P73:Q73"/>
    <mergeCell ref="P74:Q74"/>
    <mergeCell ref="K68:L68"/>
    <mergeCell ref="K69:L69"/>
    <mergeCell ref="P65:Q65"/>
    <mergeCell ref="P67:Q67"/>
    <mergeCell ref="P66:Q66"/>
    <mergeCell ref="P68:Q68"/>
    <mergeCell ref="P69:Q69"/>
    <mergeCell ref="P70:Q70"/>
    <mergeCell ref="P71:Q71"/>
    <mergeCell ref="P63:Q63"/>
    <mergeCell ref="Q60:R60"/>
    <mergeCell ref="Q61:R61"/>
    <mergeCell ref="P64:Q64"/>
    <mergeCell ref="K74:L74"/>
    <mergeCell ref="K67:L67"/>
    <mergeCell ref="P72:Q72"/>
    <mergeCell ref="P36:Q36"/>
    <mergeCell ref="P37:Q37"/>
    <mergeCell ref="K37:L37"/>
    <mergeCell ref="U26:U31"/>
    <mergeCell ref="U20:U25"/>
    <mergeCell ref="U33:V33"/>
    <mergeCell ref="U34:V34"/>
    <mergeCell ref="P26:P31"/>
    <mergeCell ref="P20:P25"/>
    <mergeCell ref="K72:L72"/>
    <mergeCell ref="K73:L73"/>
    <mergeCell ref="K76:L76"/>
    <mergeCell ref="K77:L77"/>
    <mergeCell ref="K70:L70"/>
    <mergeCell ref="K71:L71"/>
    <mergeCell ref="K65:L65"/>
    <mergeCell ref="K66:L66"/>
    <mergeCell ref="U7:V7"/>
    <mergeCell ref="U1:X3"/>
    <mergeCell ref="P1:S3"/>
    <mergeCell ref="P7:Q7"/>
    <mergeCell ref="U11:V11"/>
    <mergeCell ref="P11:Q11"/>
    <mergeCell ref="K75:L75"/>
    <mergeCell ref="P76:Q76"/>
    <mergeCell ref="P75:Q75"/>
    <mergeCell ref="P77:Q77"/>
    <mergeCell ref="K38:L38"/>
    <mergeCell ref="P39:Q39"/>
    <mergeCell ref="P40:Q40"/>
    <mergeCell ref="P42:Q42"/>
    <mergeCell ref="P41:Q41"/>
    <mergeCell ref="P38:Q38"/>
  </mergeCells>
  <drawing r:id="rId1"/>
</worksheet>
</file>